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5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06C0FC41-5F38-40C2-BEEC-75422CE831FE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Sheet1" sheetId="1" r:id="rId1"/>
    <sheet name="Sheet2" sheetId="2" r:id="rId2"/>
    <sheet name="Sheet3" sheetId="3" r:id="rId3"/>
    <sheet name="Sheet5" sheetId="5" r:id="rId4"/>
    <sheet name="Sheet4" sheetId="4" r:id="rId5"/>
    <sheet name="Sheet6" sheetId="6" r:id="rId6"/>
    <sheet name="Sheet7" sheetId="7" r:id="rId7"/>
    <sheet name="Sheet8" sheetId="8" r:id="rId8"/>
    <sheet name="Sheet9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2" i="4" l="1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00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75" i="4"/>
  <c r="C261" i="4"/>
  <c r="C262" i="4"/>
  <c r="C263" i="4"/>
  <c r="C264" i="4"/>
  <c r="C265" i="4"/>
  <c r="C266" i="4"/>
  <c r="C260" i="4"/>
  <c r="C243" i="4"/>
  <c r="C244" i="4"/>
  <c r="C245" i="4"/>
  <c r="C246" i="4"/>
  <c r="C247" i="4"/>
  <c r="C248" i="4"/>
  <c r="C249" i="4"/>
  <c r="C250" i="4"/>
  <c r="C251" i="4"/>
  <c r="C242" i="4"/>
  <c r="C228" i="4"/>
  <c r="C229" i="4"/>
  <c r="C230" i="4"/>
  <c r="C231" i="4"/>
  <c r="C232" i="4"/>
  <c r="C233" i="4"/>
  <c r="C227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B171" i="4"/>
  <c r="C177" i="4"/>
  <c r="C208" i="4"/>
  <c r="C209" i="4"/>
  <c r="C210" i="4"/>
  <c r="C211" i="4"/>
  <c r="C212" i="4"/>
  <c r="C213" i="4"/>
  <c r="C214" i="4"/>
  <c r="C215" i="4"/>
  <c r="C216" i="4"/>
  <c r="C217" i="4"/>
  <c r="C218" i="4"/>
  <c r="C207" i="4"/>
  <c r="C76" i="5" l="1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75" i="5"/>
  <c r="B10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43" i="5"/>
  <c r="B71" i="5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17" i="6"/>
  <c r="B351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295" i="6"/>
  <c r="B31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70" i="6"/>
  <c r="B288" i="6"/>
  <c r="C256" i="6"/>
  <c r="C257" i="6"/>
  <c r="C258" i="6"/>
  <c r="C259" i="6"/>
  <c r="C260" i="6"/>
  <c r="C261" i="6"/>
  <c r="C255" i="6"/>
  <c r="B263" i="6"/>
  <c r="C238" i="6"/>
  <c r="C239" i="6"/>
  <c r="C240" i="6"/>
  <c r="C241" i="6"/>
  <c r="C242" i="6"/>
  <c r="C243" i="6"/>
  <c r="C244" i="6"/>
  <c r="C245" i="6"/>
  <c r="C246" i="6"/>
  <c r="C237" i="6"/>
  <c r="B248" i="6"/>
  <c r="C223" i="6"/>
  <c r="C224" i="6"/>
  <c r="C225" i="6"/>
  <c r="C226" i="6"/>
  <c r="C227" i="6"/>
  <c r="C228" i="6"/>
  <c r="C222" i="6"/>
  <c r="B230" i="6"/>
  <c r="C203" i="6"/>
  <c r="C204" i="6"/>
  <c r="C205" i="6"/>
  <c r="C206" i="6"/>
  <c r="C207" i="6"/>
  <c r="C208" i="6"/>
  <c r="C209" i="6"/>
  <c r="C210" i="6"/>
  <c r="C211" i="6"/>
  <c r="C212" i="6"/>
  <c r="C202" i="6"/>
  <c r="B214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72" i="6"/>
  <c r="B194" i="6"/>
  <c r="B358" i="4"/>
  <c r="B315" i="4"/>
  <c r="B293" i="4"/>
  <c r="B268" i="4"/>
  <c r="B253" i="4"/>
  <c r="B235" i="4"/>
  <c r="B220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B200" i="4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2" i="6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55" i="2"/>
  <c r="D491" i="2"/>
  <c r="D179" i="2"/>
  <c r="B199" i="2"/>
  <c r="G436" i="2"/>
  <c r="G437" i="2"/>
  <c r="G438" i="2"/>
  <c r="G439" i="2"/>
  <c r="G440" i="2"/>
  <c r="G441" i="2"/>
  <c r="G442" i="2"/>
  <c r="G443" i="2"/>
  <c r="G444" i="2"/>
  <c r="G445" i="2"/>
  <c r="G446" i="2"/>
  <c r="G435" i="2"/>
  <c r="D448" i="2"/>
  <c r="D449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33" i="2"/>
  <c r="E418" i="2"/>
  <c r="E419" i="2"/>
  <c r="E420" i="2"/>
  <c r="E417" i="2"/>
  <c r="D422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399" i="2"/>
  <c r="D413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78" i="2"/>
  <c r="D396" i="2"/>
  <c r="E365" i="2"/>
  <c r="E366" i="2"/>
  <c r="E367" i="2"/>
  <c r="E368" i="2"/>
  <c r="E369" i="2"/>
  <c r="E370" i="2"/>
  <c r="E364" i="2"/>
  <c r="D372" i="2"/>
  <c r="E348" i="2"/>
  <c r="E349" i="2"/>
  <c r="E350" i="2"/>
  <c r="E351" i="2"/>
  <c r="E352" i="2"/>
  <c r="E353" i="2"/>
  <c r="E354" i="2"/>
  <c r="E355" i="2"/>
  <c r="E356" i="2"/>
  <c r="E347" i="2"/>
  <c r="D358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22" i="2"/>
  <c r="D341" i="2"/>
  <c r="E307" i="2"/>
  <c r="E308" i="2"/>
  <c r="E309" i="2"/>
  <c r="E310" i="2"/>
  <c r="E311" i="2"/>
  <c r="E312" i="2"/>
  <c r="E306" i="2"/>
  <c r="D314" i="2"/>
  <c r="E288" i="2"/>
  <c r="E289" i="2"/>
  <c r="E290" i="2"/>
  <c r="E291" i="2"/>
  <c r="E292" i="2"/>
  <c r="E293" i="2"/>
  <c r="E294" i="2"/>
  <c r="E295" i="2"/>
  <c r="E296" i="2"/>
  <c r="E297" i="2"/>
  <c r="E298" i="2"/>
  <c r="E287" i="2"/>
  <c r="D300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41" i="2"/>
  <c r="D281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10" i="2"/>
  <c r="C209" i="2"/>
  <c r="B237" i="2"/>
  <c r="D177" i="2"/>
  <c r="D178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76" i="2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" i="5"/>
  <c r="C30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3" i="5"/>
  <c r="D2" i="5"/>
  <c r="F69" i="3"/>
  <c r="F67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2" i="3"/>
  <c r="B2" i="2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F68" i="3" s="1"/>
  <c r="D69" i="3"/>
  <c r="D70" i="3"/>
  <c r="F70" i="3" s="1"/>
  <c r="D71" i="3"/>
  <c r="F71" i="3" s="1"/>
  <c r="D72" i="3"/>
  <c r="F72" i="3" s="1"/>
  <c r="D73" i="3"/>
  <c r="F73" i="3" s="1"/>
  <c r="D74" i="3"/>
  <c r="F74" i="3" s="1"/>
  <c r="D75" i="3"/>
  <c r="F75" i="3" s="1"/>
  <c r="D76" i="3"/>
  <c r="F76" i="3" s="1"/>
  <c r="D77" i="3"/>
  <c r="F77" i="3" s="1"/>
  <c r="D78" i="3"/>
  <c r="F78" i="3" s="1"/>
  <c r="D79" i="3"/>
  <c r="F79" i="3" s="1"/>
  <c r="D80" i="3"/>
  <c r="F80" i="3" s="1"/>
  <c r="D81" i="3"/>
  <c r="F81" i="3" s="1"/>
  <c r="D82" i="3"/>
  <c r="F82" i="3" s="1"/>
  <c r="D83" i="3"/>
  <c r="F83" i="3" s="1"/>
  <c r="D84" i="3"/>
  <c r="F84" i="3" s="1"/>
  <c r="D85" i="3"/>
  <c r="F85" i="3" s="1"/>
  <c r="D86" i="3"/>
  <c r="F86" i="3" s="1"/>
  <c r="D87" i="3"/>
  <c r="F87" i="3" s="1"/>
  <c r="D88" i="3"/>
  <c r="F88" i="3" s="1"/>
  <c r="D89" i="3"/>
  <c r="F89" i="3" s="1"/>
  <c r="D90" i="3"/>
  <c r="F90" i="3" s="1"/>
  <c r="D91" i="3"/>
  <c r="F91" i="3" s="1"/>
  <c r="D92" i="3"/>
  <c r="F92" i="3" s="1"/>
  <c r="D93" i="3"/>
  <c r="F93" i="3" s="1"/>
  <c r="D94" i="3"/>
  <c r="F94" i="3" s="1"/>
  <c r="D95" i="3"/>
  <c r="F95" i="3" s="1"/>
  <c r="D96" i="3"/>
  <c r="F96" i="3" s="1"/>
  <c r="D97" i="3"/>
  <c r="F97" i="3" s="1"/>
  <c r="D98" i="3"/>
  <c r="F98" i="3" s="1"/>
  <c r="D99" i="3"/>
  <c r="F99" i="3" s="1"/>
  <c r="D100" i="3"/>
  <c r="F100" i="3" s="1"/>
  <c r="D101" i="3"/>
  <c r="F101" i="3" s="1"/>
  <c r="D102" i="3"/>
  <c r="F102" i="3" s="1"/>
  <c r="D103" i="3"/>
  <c r="F103" i="3" s="1"/>
  <c r="D104" i="3"/>
  <c r="F104" i="3" s="1"/>
  <c r="D105" i="3"/>
  <c r="F105" i="3" s="1"/>
  <c r="D106" i="3"/>
  <c r="F106" i="3" s="1"/>
  <c r="D107" i="3"/>
  <c r="F107" i="3" s="1"/>
  <c r="D108" i="3"/>
  <c r="F108" i="3" s="1"/>
  <c r="D109" i="3"/>
  <c r="F109" i="3" s="1"/>
  <c r="D110" i="3"/>
  <c r="F110" i="3" s="1"/>
  <c r="D111" i="3"/>
  <c r="F111" i="3" s="1"/>
  <c r="D112" i="3"/>
  <c r="F112" i="3" s="1"/>
  <c r="D113" i="3"/>
  <c r="F113" i="3" s="1"/>
  <c r="D114" i="3"/>
  <c r="F114" i="3" s="1"/>
  <c r="D115" i="3"/>
  <c r="F115" i="3" s="1"/>
  <c r="D116" i="3"/>
  <c r="F116" i="3" s="1"/>
  <c r="D117" i="3"/>
  <c r="F117" i="3" s="1"/>
  <c r="D118" i="3"/>
  <c r="F118" i="3" s="1"/>
  <c r="D119" i="3"/>
  <c r="F119" i="3" s="1"/>
  <c r="D120" i="3"/>
  <c r="F120" i="3" s="1"/>
  <c r="D121" i="3"/>
  <c r="F121" i="3" s="1"/>
  <c r="D122" i="3"/>
  <c r="F122" i="3" s="1"/>
  <c r="D123" i="3"/>
  <c r="F123" i="3" s="1"/>
  <c r="D124" i="3"/>
  <c r="F124" i="3" s="1"/>
  <c r="D125" i="3"/>
  <c r="F125" i="3" s="1"/>
  <c r="D126" i="3"/>
  <c r="F126" i="3" s="1"/>
  <c r="D127" i="3"/>
  <c r="F127" i="3" s="1"/>
  <c r="D128" i="3"/>
  <c r="F128" i="3" s="1"/>
  <c r="D129" i="3"/>
  <c r="F129" i="3" s="1"/>
  <c r="D130" i="3"/>
  <c r="F130" i="3" s="1"/>
  <c r="D131" i="3"/>
  <c r="F131" i="3" s="1"/>
  <c r="D132" i="3"/>
  <c r="F132" i="3" s="1"/>
  <c r="D133" i="3"/>
  <c r="F133" i="3" s="1"/>
  <c r="D134" i="3"/>
  <c r="F134" i="3" s="1"/>
  <c r="D135" i="3"/>
  <c r="F135" i="3" s="1"/>
  <c r="D136" i="3"/>
  <c r="F136" i="3" s="1"/>
  <c r="D137" i="3"/>
  <c r="F137" i="3" s="1"/>
  <c r="D138" i="3"/>
  <c r="F138" i="3" s="1"/>
  <c r="D139" i="3"/>
  <c r="F139" i="3" s="1"/>
  <c r="D140" i="3"/>
  <c r="F140" i="3" s="1"/>
  <c r="D141" i="3"/>
  <c r="F141" i="3" s="1"/>
  <c r="D142" i="3"/>
  <c r="F142" i="3" s="1"/>
  <c r="D143" i="3"/>
  <c r="F143" i="3" s="1"/>
  <c r="D144" i="3"/>
  <c r="F144" i="3" s="1"/>
  <c r="D145" i="3"/>
  <c r="F145" i="3" s="1"/>
  <c r="D146" i="3"/>
  <c r="F146" i="3" s="1"/>
  <c r="D147" i="3"/>
  <c r="F147" i="3" s="1"/>
  <c r="D148" i="3"/>
  <c r="F148" i="3" s="1"/>
  <c r="D149" i="3"/>
  <c r="F149" i="3" s="1"/>
  <c r="D150" i="3"/>
  <c r="F150" i="3" s="1"/>
  <c r="D151" i="3"/>
  <c r="F151" i="3" s="1"/>
  <c r="D152" i="3"/>
  <c r="F152" i="3" s="1"/>
  <c r="D153" i="3"/>
  <c r="F153" i="3" s="1"/>
  <c r="D154" i="3"/>
  <c r="F154" i="3" s="1"/>
  <c r="D155" i="3"/>
  <c r="F155" i="3" s="1"/>
  <c r="D156" i="3"/>
  <c r="F156" i="3" s="1"/>
  <c r="D157" i="3"/>
  <c r="F157" i="3" s="1"/>
  <c r="D158" i="3"/>
  <c r="F158" i="3" s="1"/>
  <c r="D159" i="3"/>
  <c r="F159" i="3" s="1"/>
  <c r="D160" i="3"/>
  <c r="F160" i="3" s="1"/>
  <c r="D161" i="3"/>
  <c r="F161" i="3" s="1"/>
  <c r="D162" i="3"/>
  <c r="F162" i="3" s="1"/>
  <c r="D163" i="3"/>
  <c r="F163" i="3" s="1"/>
  <c r="D164" i="3"/>
  <c r="F164" i="3" s="1"/>
  <c r="D165" i="3"/>
  <c r="F165" i="3" s="1"/>
  <c r="D166" i="3"/>
  <c r="F166" i="3" s="1"/>
  <c r="D167" i="3"/>
  <c r="F167" i="3" s="1"/>
  <c r="D2" i="3"/>
  <c r="B91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H158" i="1"/>
  <c r="H159" i="1"/>
  <c r="H160" i="1"/>
  <c r="H161" i="1"/>
  <c r="H162" i="1"/>
  <c r="H163" i="1"/>
  <c r="H164" i="1"/>
  <c r="H165" i="1"/>
  <c r="H166" i="1"/>
  <c r="H167" i="1"/>
  <c r="H168" i="1"/>
  <c r="H169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3" i="1"/>
  <c r="H2" i="1"/>
  <c r="G160" i="1"/>
  <c r="G161" i="1"/>
  <c r="G162" i="1"/>
  <c r="G163" i="1"/>
  <c r="G164" i="1"/>
  <c r="G165" i="1"/>
  <c r="G166" i="1"/>
  <c r="G167" i="1"/>
  <c r="G168" i="1"/>
  <c r="G169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3" i="1"/>
  <c r="G2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3" i="1"/>
  <c r="F2" i="1"/>
  <c r="E171" i="1"/>
  <c r="D171" i="1"/>
  <c r="C171" i="1"/>
</calcChain>
</file>

<file path=xl/sharedStrings.xml><?xml version="1.0" encoding="utf-8"?>
<sst xmlns="http://schemas.openxmlformats.org/spreadsheetml/2006/main" count="1433" uniqueCount="249">
  <si>
    <t>Country</t>
  </si>
  <si>
    <t>Population</t>
  </si>
  <si>
    <t>Corruption Index 2015</t>
  </si>
  <si>
    <t>Denmark</t>
  </si>
  <si>
    <t>Finland</t>
  </si>
  <si>
    <t>Sweden</t>
  </si>
  <si>
    <t>New Zealand</t>
  </si>
  <si>
    <t>Netherlands</t>
  </si>
  <si>
    <t>Norway</t>
  </si>
  <si>
    <t>Switzerland</t>
  </si>
  <si>
    <t>Singapore</t>
  </si>
  <si>
    <t>Canada</t>
  </si>
  <si>
    <t>Germany</t>
  </si>
  <si>
    <t>Luxembourg</t>
  </si>
  <si>
    <t>United Kingdom</t>
  </si>
  <si>
    <t>Australia</t>
  </si>
  <si>
    <t>Iceland</t>
  </si>
  <si>
    <t>Belgium</t>
  </si>
  <si>
    <t>Austria</t>
  </si>
  <si>
    <t>United States</t>
  </si>
  <si>
    <t>Hong Kong</t>
  </si>
  <si>
    <t>Ireland</t>
  </si>
  <si>
    <t>Japan</t>
  </si>
  <si>
    <t>Uruguay</t>
  </si>
  <si>
    <t>Qatar</t>
  </si>
  <si>
    <t>Chile</t>
  </si>
  <si>
    <t>Estonia</t>
  </si>
  <si>
    <t>France</t>
  </si>
  <si>
    <t>United Arab Emirates</t>
  </si>
  <si>
    <t>Bhutan</t>
  </si>
  <si>
    <t>Botswana</t>
  </si>
  <si>
    <t>Portugal</t>
  </si>
  <si>
    <t>Poland</t>
  </si>
  <si>
    <t>Taiwan</t>
  </si>
  <si>
    <t>Cyprus</t>
  </si>
  <si>
    <t>Israel</t>
  </si>
  <si>
    <t>Lithuania</t>
  </si>
  <si>
    <t>Slovenia</t>
  </si>
  <si>
    <t>Spain</t>
  </si>
  <si>
    <t>Czech Republic</t>
  </si>
  <si>
    <t>Korea (South)</t>
  </si>
  <si>
    <t>Malta</t>
  </si>
  <si>
    <t>Cape Verde</t>
  </si>
  <si>
    <t>Costa Rica</t>
  </si>
  <si>
    <t>Latvia</t>
  </si>
  <si>
    <t>Seychelles</t>
  </si>
  <si>
    <t>Rwanda</t>
  </si>
  <si>
    <t>Jordan</t>
  </si>
  <si>
    <t>Mauritius</t>
  </si>
  <si>
    <t>Namibia</t>
  </si>
  <si>
    <t>Georgia</t>
  </si>
  <si>
    <t>Saudi Arabia</t>
  </si>
  <si>
    <t>Bahrain</t>
  </si>
  <si>
    <t>Croatia</t>
  </si>
  <si>
    <t>Hungary</t>
  </si>
  <si>
    <t>Slovakia</t>
  </si>
  <si>
    <t>Malaysia</t>
  </si>
  <si>
    <t>Kuwait</t>
  </si>
  <si>
    <t>Cuba</t>
  </si>
  <si>
    <t>Ghana</t>
  </si>
  <si>
    <t>Greece</t>
  </si>
  <si>
    <t>Romania</t>
  </si>
  <si>
    <t>Oman</t>
  </si>
  <si>
    <t>Italy</t>
  </si>
  <si>
    <t>Lesotho</t>
  </si>
  <si>
    <t>Montenegro</t>
  </si>
  <si>
    <t>Senegal</t>
  </si>
  <si>
    <t>South Africa</t>
  </si>
  <si>
    <t>Sao Tome and Principe</t>
  </si>
  <si>
    <t>The FYR of Macedonia</t>
  </si>
  <si>
    <t>Turkey</t>
  </si>
  <si>
    <t>Bulgaria</t>
  </si>
  <si>
    <t>Jamaica</t>
  </si>
  <si>
    <t>Serbia</t>
  </si>
  <si>
    <t>El Salvador</t>
  </si>
  <si>
    <t>Mongolia</t>
  </si>
  <si>
    <t>Panama</t>
  </si>
  <si>
    <t>Trinidad and Tobago</t>
  </si>
  <si>
    <t>Bosnia and Herzegovina</t>
  </si>
  <si>
    <t>Brazil</t>
  </si>
  <si>
    <t>India</t>
  </si>
  <si>
    <t>Thailand</t>
  </si>
  <si>
    <t>Burkina Faso</t>
  </si>
  <si>
    <t>Tunisia</t>
  </si>
  <si>
    <t>Human Development Index</t>
  </si>
  <si>
    <t>Political Instability Index 2010</t>
  </si>
  <si>
    <t>Zambia</t>
  </si>
  <si>
    <t>Benin</t>
  </si>
  <si>
    <t>China</t>
  </si>
  <si>
    <t>Colombia</t>
  </si>
  <si>
    <t>Liberia</t>
  </si>
  <si>
    <t>Sri Lanka</t>
  </si>
  <si>
    <t>Albania</t>
  </si>
  <si>
    <t>Algeria</t>
  </si>
  <si>
    <t>Egypt</t>
  </si>
  <si>
    <t>Indonesia</t>
  </si>
  <si>
    <t>Morocco</t>
  </si>
  <si>
    <t>Peru</t>
  </si>
  <si>
    <t>Suriname</t>
  </si>
  <si>
    <t>Armenia</t>
  </si>
  <si>
    <t>Mali</t>
  </si>
  <si>
    <t>Mexico</t>
  </si>
  <si>
    <t>Philippines</t>
  </si>
  <si>
    <t>Bolivia</t>
  </si>
  <si>
    <t>Djibouti</t>
  </si>
  <si>
    <t>Gabon</t>
  </si>
  <si>
    <t>Niger</t>
  </si>
  <si>
    <t>Dominican Republic</t>
  </si>
  <si>
    <t>Ethiopia</t>
  </si>
  <si>
    <t>Kosovo</t>
  </si>
  <si>
    <t>Moldova</t>
  </si>
  <si>
    <t>Argentina</t>
  </si>
  <si>
    <t>Belarus</t>
  </si>
  <si>
    <t>Cote d'Ivoire</t>
  </si>
  <si>
    <t>Ecuador</t>
  </si>
  <si>
    <t>Togo</t>
  </si>
  <si>
    <t>Honduras</t>
  </si>
  <si>
    <t>Malawi</t>
  </si>
  <si>
    <t>Mauritania</t>
  </si>
  <si>
    <t>Mozambique</t>
  </si>
  <si>
    <t>Vietnam</t>
  </si>
  <si>
    <t>Pakistan</t>
  </si>
  <si>
    <t>Tanzania</t>
  </si>
  <si>
    <t>Azerbaijan</t>
  </si>
  <si>
    <t>Guyana</t>
  </si>
  <si>
    <t>Russia</t>
  </si>
  <si>
    <t>Sierra Leone</t>
  </si>
  <si>
    <t>Gambia</t>
  </si>
  <si>
    <t>Guatemala</t>
  </si>
  <si>
    <t>Kazakhstan</t>
  </si>
  <si>
    <t>Kyrgyzstan</t>
  </si>
  <si>
    <t>Lebanon</t>
  </si>
  <si>
    <t>Madagascar</t>
  </si>
  <si>
    <t>Timor-Leste</t>
  </si>
  <si>
    <t>Cameroon</t>
  </si>
  <si>
    <t>Iran</t>
  </si>
  <si>
    <t>Nepal</t>
  </si>
  <si>
    <t>Nicaragua</t>
  </si>
  <si>
    <t>Paraguay</t>
  </si>
  <si>
    <t>Ukraine</t>
  </si>
  <si>
    <t>Comoros</t>
  </si>
  <si>
    <t>Nigeria</t>
  </si>
  <si>
    <t>Tajikistan</t>
  </si>
  <si>
    <t>Bangladesh</t>
  </si>
  <si>
    <t>Guinea</t>
  </si>
  <si>
    <t>Kenya</t>
  </si>
  <si>
    <t>Laos</t>
  </si>
  <si>
    <t>Papua New Guinea</t>
  </si>
  <si>
    <t>Uganda</t>
  </si>
  <si>
    <t>Central African Republic</t>
  </si>
  <si>
    <t>Congo Republic</t>
  </si>
  <si>
    <t>Chad</t>
  </si>
  <si>
    <t>Democratic Republic of the Congo</t>
  </si>
  <si>
    <t>Myanmar</t>
  </si>
  <si>
    <t>Burundi</t>
  </si>
  <si>
    <t>Cambodia</t>
  </si>
  <si>
    <t>Zimbabwe</t>
  </si>
  <si>
    <t>Uzbekistan</t>
  </si>
  <si>
    <t>Eritrea</t>
  </si>
  <si>
    <t>Syria</t>
  </si>
  <si>
    <t>Turkmenistan</t>
  </si>
  <si>
    <t>Yemen</t>
  </si>
  <si>
    <t>Haiti</t>
  </si>
  <si>
    <t>Guinea-Bissau</t>
  </si>
  <si>
    <t>Venezuela</t>
  </si>
  <si>
    <t>Iraq</t>
  </si>
  <si>
    <t>Libya</t>
  </si>
  <si>
    <t>Angola</t>
  </si>
  <si>
    <t>South Sudan</t>
  </si>
  <si>
    <t>Sudan</t>
  </si>
  <si>
    <t>Afghanistan</t>
  </si>
  <si>
    <t>Korea (North)</t>
  </si>
  <si>
    <t>Somalia</t>
  </si>
  <si>
    <t>Mean</t>
  </si>
  <si>
    <t>CPI Deviation from Mean</t>
  </si>
  <si>
    <t>HDI Deviation from Mean</t>
  </si>
  <si>
    <t>PII Deviation from Mean</t>
  </si>
  <si>
    <t>CPI</t>
  </si>
  <si>
    <t>UAE</t>
  </si>
  <si>
    <t>Middle East and North Africa</t>
  </si>
  <si>
    <t>North Sudan</t>
  </si>
  <si>
    <t>Tunesia</t>
  </si>
  <si>
    <t>CPI Deviation from Mean (Positive)</t>
  </si>
  <si>
    <t>Developed Country</t>
  </si>
  <si>
    <t>Asia Pacific</t>
  </si>
  <si>
    <t>Developec country CPI Mean</t>
  </si>
  <si>
    <t>DC CPI Deviation from Mean</t>
  </si>
  <si>
    <t>CPI Deviation from ME-NA Mean</t>
  </si>
  <si>
    <t>ME-NA Mean</t>
  </si>
  <si>
    <t>CPI Deviation from AP Mean</t>
  </si>
  <si>
    <t>Papua New Guenia</t>
  </si>
  <si>
    <t>AP Mean</t>
  </si>
  <si>
    <t>Europe</t>
  </si>
  <si>
    <t xml:space="preserve">CPI </t>
  </si>
  <si>
    <t>CPI Deviation From E-Mean</t>
  </si>
  <si>
    <t>Macedonia</t>
  </si>
  <si>
    <t>E-CPI Mean</t>
  </si>
  <si>
    <t>South America</t>
  </si>
  <si>
    <t>CPI Deviation From SA-Mean</t>
  </si>
  <si>
    <t>SA-CPI Mean</t>
  </si>
  <si>
    <t>South Asia</t>
  </si>
  <si>
    <t>CPI Deviation From Sai Mean</t>
  </si>
  <si>
    <t>South Asia CPI Mean</t>
  </si>
  <si>
    <t>Western Europe</t>
  </si>
  <si>
    <t>CPI Deviation From WE Mean</t>
  </si>
  <si>
    <t>Western Europe CPI Mean</t>
  </si>
  <si>
    <t>Southeast Asia</t>
  </si>
  <si>
    <t>CPI Deviaion from SeA Mean</t>
  </si>
  <si>
    <t>Southeast Asia CPI Mean</t>
  </si>
  <si>
    <t>East Asia</t>
  </si>
  <si>
    <t>CPI Deviation From EA Mean</t>
  </si>
  <si>
    <t>North Korea</t>
  </si>
  <si>
    <t>South Korea</t>
  </si>
  <si>
    <t>East Asia CPI Mean</t>
  </si>
  <si>
    <t>Former Soviet Republics</t>
  </si>
  <si>
    <t>CPI Deviation From Local Mean</t>
  </si>
  <si>
    <t>Former Soviet Republics CPI Mean</t>
  </si>
  <si>
    <t>North America</t>
  </si>
  <si>
    <t>North America CPI Mean</t>
  </si>
  <si>
    <t>North America - US and Canada Mean</t>
  </si>
  <si>
    <t>CPI Deviation From -US Canada Mean</t>
  </si>
  <si>
    <t>Sub Saharan Africa</t>
  </si>
  <si>
    <t xml:space="preserve">Country </t>
  </si>
  <si>
    <t>Democratic Republic of Congo</t>
  </si>
  <si>
    <t>Guinea Bissau</t>
  </si>
  <si>
    <t>Sub Saharan Africa CPI Mean</t>
  </si>
  <si>
    <t>HDI Dev frm. Mean</t>
  </si>
  <si>
    <t>PII Dev. frm Mean</t>
  </si>
  <si>
    <t>HDI</t>
  </si>
  <si>
    <t>HDI Mean</t>
  </si>
  <si>
    <t>HDI Dev. frm. Mean</t>
  </si>
  <si>
    <t>HDI Dev. frm Mean</t>
  </si>
  <si>
    <t>HDI Dev. Frm. Mean</t>
  </si>
  <si>
    <t>PII</t>
  </si>
  <si>
    <t>PII Dev. Frm Mean</t>
  </si>
  <si>
    <t>http://viewswire.eiu.com/site_info.asp?info_name=social_unrest_table&amp;page=noads&amp;rf=0</t>
  </si>
  <si>
    <t>http://www.economist.com/node/13349331</t>
  </si>
  <si>
    <t>http://www.transparency.org/cpi2015</t>
  </si>
  <si>
    <t>Mean ME PII</t>
  </si>
  <si>
    <t>Mean PII</t>
  </si>
  <si>
    <t>HDI Dev. Mean</t>
  </si>
  <si>
    <t xml:space="preserve">PII </t>
  </si>
  <si>
    <t>PII Dev. Mean</t>
  </si>
  <si>
    <t>Mean HDI</t>
  </si>
  <si>
    <t>New HDI</t>
  </si>
  <si>
    <t>New HDI Dev. Frm. Mean</t>
  </si>
  <si>
    <t>HDI mean</t>
  </si>
  <si>
    <t>Non-EU Former Soviet Republics</t>
  </si>
  <si>
    <t>Human Development Index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</si>
</sst>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5D5D5D"/>
      <name val="Neue Helvetica 55 Roman"/>
    </font>
    <font>
      <sz val="11"/>
      <color theme="1"/>
      <name val="Neue Helvetica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Neue Helvetica 55 Roman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0" fillId="0" borderId="0" xfId="0" applyFont="1"/>
    <xf numFmtId="0" fontId="5" fillId="0" borderId="0" xfId="1"/>
    <xf numFmtId="0" fontId="6" fillId="0" borderId="0" xfId="0" applyFont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Sheet2!$B$2:$B$169</c:f>
              <c:numCache>
                <c:formatCode>General</c:formatCode>
                <c:ptCount val="168"/>
                <c:pt idx="0">
                  <c:v>48.5</c:v>
                </c:pt>
                <c:pt idx="1">
                  <c:v>47.5</c:v>
                </c:pt>
                <c:pt idx="2">
                  <c:v>46.5</c:v>
                </c:pt>
                <c:pt idx="3">
                  <c:v>48.5</c:v>
                </c:pt>
                <c:pt idx="4">
                  <c:v>41.5</c:v>
                </c:pt>
                <c:pt idx="5">
                  <c:v>45.5</c:v>
                </c:pt>
                <c:pt idx="6">
                  <c:v>43.5</c:v>
                </c:pt>
                <c:pt idx="7">
                  <c:v>42.5</c:v>
                </c:pt>
                <c:pt idx="8">
                  <c:v>40.5</c:v>
                </c:pt>
                <c:pt idx="9">
                  <c:v>38.5</c:v>
                </c:pt>
                <c:pt idx="10">
                  <c:v>42.5</c:v>
                </c:pt>
                <c:pt idx="11">
                  <c:v>38.5</c:v>
                </c:pt>
                <c:pt idx="12">
                  <c:v>36.5</c:v>
                </c:pt>
                <c:pt idx="13">
                  <c:v>36.5</c:v>
                </c:pt>
                <c:pt idx="14">
                  <c:v>34.5</c:v>
                </c:pt>
                <c:pt idx="15">
                  <c:v>33.5</c:v>
                </c:pt>
                <c:pt idx="16">
                  <c:v>33.5</c:v>
                </c:pt>
                <c:pt idx="17">
                  <c:v>32.5</c:v>
                </c:pt>
                <c:pt idx="18">
                  <c:v>32.5</c:v>
                </c:pt>
                <c:pt idx="19">
                  <c:v>32.5</c:v>
                </c:pt>
                <c:pt idx="20">
                  <c:v>31.5</c:v>
                </c:pt>
                <c:pt idx="21">
                  <c:v>28.5</c:v>
                </c:pt>
                <c:pt idx="22">
                  <c:v>27.5</c:v>
                </c:pt>
                <c:pt idx="23">
                  <c:v>27.5</c:v>
                </c:pt>
                <c:pt idx="24">
                  <c:v>27.5</c:v>
                </c:pt>
                <c:pt idx="25">
                  <c:v>27.5</c:v>
                </c:pt>
                <c:pt idx="26">
                  <c:v>22.5</c:v>
                </c:pt>
                <c:pt idx="27">
                  <c:v>20.5</c:v>
                </c:pt>
                <c:pt idx="28">
                  <c:v>21.5</c:v>
                </c:pt>
                <c:pt idx="29">
                  <c:v>20.5</c:v>
                </c:pt>
                <c:pt idx="30">
                  <c:v>19.5</c:v>
                </c:pt>
                <c:pt idx="31">
                  <c:v>18.5</c:v>
                </c:pt>
                <c:pt idx="32">
                  <c:v>18.5</c:v>
                </c:pt>
                <c:pt idx="33">
                  <c:v>16.5</c:v>
                </c:pt>
                <c:pt idx="34">
                  <c:v>17.5</c:v>
                </c:pt>
                <c:pt idx="35">
                  <c:v>15.5</c:v>
                </c:pt>
                <c:pt idx="36">
                  <c:v>13.5</c:v>
                </c:pt>
                <c:pt idx="37">
                  <c:v>11.5</c:v>
                </c:pt>
                <c:pt idx="38">
                  <c:v>17.5</c:v>
                </c:pt>
                <c:pt idx="39">
                  <c:v>12.5</c:v>
                </c:pt>
                <c:pt idx="40">
                  <c:v>12.5</c:v>
                </c:pt>
                <c:pt idx="41">
                  <c:v>13.5</c:v>
                </c:pt>
                <c:pt idx="42">
                  <c:v>12.5</c:v>
                </c:pt>
                <c:pt idx="43">
                  <c:v>11.5</c:v>
                </c:pt>
                <c:pt idx="44">
                  <c:v>10.5</c:v>
                </c:pt>
                <c:pt idx="45">
                  <c:v>10.5</c:v>
                </c:pt>
                <c:pt idx="46">
                  <c:v>10.5</c:v>
                </c:pt>
                <c:pt idx="47">
                  <c:v>9.5</c:v>
                </c:pt>
                <c:pt idx="48">
                  <c:v>9.5</c:v>
                </c:pt>
                <c:pt idx="49">
                  <c:v>8.5</c:v>
                </c:pt>
                <c:pt idx="50">
                  <c:v>8.5</c:v>
                </c:pt>
                <c:pt idx="51">
                  <c:v>8.5</c:v>
                </c:pt>
                <c:pt idx="52">
                  <c:v>8.5</c:v>
                </c:pt>
                <c:pt idx="53">
                  <c:v>7.5</c:v>
                </c:pt>
                <c:pt idx="54">
                  <c:v>6.5</c:v>
                </c:pt>
                <c:pt idx="55">
                  <c:v>4.5</c:v>
                </c:pt>
                <c:pt idx="56">
                  <c:v>4.5</c:v>
                </c:pt>
                <c:pt idx="57">
                  <c:v>3.5</c:v>
                </c:pt>
                <c:pt idx="58">
                  <c:v>3.5</c:v>
                </c:pt>
                <c:pt idx="59">
                  <c:v>2.5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-0.5</c:v>
                </c:pt>
                <c:pt idx="66">
                  <c:v>-0.5</c:v>
                </c:pt>
                <c:pt idx="67">
                  <c:v>-0.5</c:v>
                </c:pt>
                <c:pt idx="68">
                  <c:v>-1.5</c:v>
                </c:pt>
                <c:pt idx="69">
                  <c:v>-1.5</c:v>
                </c:pt>
                <c:pt idx="70">
                  <c:v>-2.5</c:v>
                </c:pt>
                <c:pt idx="71">
                  <c:v>-3.5</c:v>
                </c:pt>
                <c:pt idx="72">
                  <c:v>-3.5</c:v>
                </c:pt>
                <c:pt idx="73">
                  <c:v>-3.5</c:v>
                </c:pt>
                <c:pt idx="74">
                  <c:v>-3.5</c:v>
                </c:pt>
                <c:pt idx="75">
                  <c:v>-4.5</c:v>
                </c:pt>
                <c:pt idx="76">
                  <c:v>-4.5</c:v>
                </c:pt>
                <c:pt idx="77">
                  <c:v>-4.5</c:v>
                </c:pt>
                <c:pt idx="78">
                  <c:v>-4.5</c:v>
                </c:pt>
                <c:pt idx="79">
                  <c:v>-4.5</c:v>
                </c:pt>
                <c:pt idx="80">
                  <c:v>-4.5</c:v>
                </c:pt>
                <c:pt idx="81">
                  <c:v>-4.5</c:v>
                </c:pt>
                <c:pt idx="82">
                  <c:v>-5.5</c:v>
                </c:pt>
                <c:pt idx="83">
                  <c:v>-5.5</c:v>
                </c:pt>
                <c:pt idx="84">
                  <c:v>-5.5</c:v>
                </c:pt>
                <c:pt idx="85">
                  <c:v>-5.5</c:v>
                </c:pt>
                <c:pt idx="86">
                  <c:v>-5.5</c:v>
                </c:pt>
                <c:pt idx="87">
                  <c:v>-6.5</c:v>
                </c:pt>
                <c:pt idx="88">
                  <c:v>-6.5</c:v>
                </c:pt>
                <c:pt idx="89">
                  <c:v>-6.5</c:v>
                </c:pt>
                <c:pt idx="90">
                  <c:v>-6.5</c:v>
                </c:pt>
                <c:pt idx="91">
                  <c:v>-6.5</c:v>
                </c:pt>
                <c:pt idx="92">
                  <c:v>-6.5</c:v>
                </c:pt>
                <c:pt idx="93">
                  <c:v>-6.5</c:v>
                </c:pt>
                <c:pt idx="94">
                  <c:v>-7.5</c:v>
                </c:pt>
                <c:pt idx="95">
                  <c:v>-7.5</c:v>
                </c:pt>
                <c:pt idx="96">
                  <c:v>-11.5</c:v>
                </c:pt>
                <c:pt idx="97">
                  <c:v>-7.5</c:v>
                </c:pt>
                <c:pt idx="98">
                  <c:v>-8.5</c:v>
                </c:pt>
                <c:pt idx="99">
                  <c:v>-8.5</c:v>
                </c:pt>
                <c:pt idx="100">
                  <c:v>-8.5</c:v>
                </c:pt>
                <c:pt idx="101">
                  <c:v>-8.5</c:v>
                </c:pt>
                <c:pt idx="102">
                  <c:v>-9.5</c:v>
                </c:pt>
                <c:pt idx="103">
                  <c:v>-9.5</c:v>
                </c:pt>
                <c:pt idx="104">
                  <c:v>-9.5</c:v>
                </c:pt>
                <c:pt idx="105">
                  <c:v>-9.5</c:v>
                </c:pt>
                <c:pt idx="106">
                  <c:v>-10.5</c:v>
                </c:pt>
                <c:pt idx="107">
                  <c:v>-10.5</c:v>
                </c:pt>
                <c:pt idx="108">
                  <c:v>-10.5</c:v>
                </c:pt>
                <c:pt idx="109">
                  <c:v>-10.5</c:v>
                </c:pt>
                <c:pt idx="110">
                  <c:v>-10.5</c:v>
                </c:pt>
                <c:pt idx="111">
                  <c:v>-11.5</c:v>
                </c:pt>
                <c:pt idx="112">
                  <c:v>-11.5</c:v>
                </c:pt>
                <c:pt idx="113">
                  <c:v>-11.5</c:v>
                </c:pt>
                <c:pt idx="114">
                  <c:v>-11.5</c:v>
                </c:pt>
                <c:pt idx="115">
                  <c:v>-11.5</c:v>
                </c:pt>
                <c:pt idx="116">
                  <c:v>-12.5</c:v>
                </c:pt>
                <c:pt idx="117">
                  <c:v>-12.5</c:v>
                </c:pt>
                <c:pt idx="118">
                  <c:v>-13.5</c:v>
                </c:pt>
                <c:pt idx="119">
                  <c:v>-13.5</c:v>
                </c:pt>
                <c:pt idx="120">
                  <c:v>-13.5</c:v>
                </c:pt>
                <c:pt idx="121">
                  <c:v>-13.5</c:v>
                </c:pt>
                <c:pt idx="122">
                  <c:v>-14.5</c:v>
                </c:pt>
                <c:pt idx="123">
                  <c:v>-14.5</c:v>
                </c:pt>
                <c:pt idx="124">
                  <c:v>-14.5</c:v>
                </c:pt>
                <c:pt idx="125">
                  <c:v>-14.5</c:v>
                </c:pt>
                <c:pt idx="126">
                  <c:v>-14.5</c:v>
                </c:pt>
                <c:pt idx="127">
                  <c:v>-14.5</c:v>
                </c:pt>
                <c:pt idx="128">
                  <c:v>-14.5</c:v>
                </c:pt>
                <c:pt idx="129">
                  <c:v>-15.5</c:v>
                </c:pt>
                <c:pt idx="130">
                  <c:v>-15.5</c:v>
                </c:pt>
                <c:pt idx="131">
                  <c:v>-15.5</c:v>
                </c:pt>
                <c:pt idx="132">
                  <c:v>-15.5</c:v>
                </c:pt>
                <c:pt idx="133">
                  <c:v>-15.5</c:v>
                </c:pt>
                <c:pt idx="134">
                  <c:v>-15.5</c:v>
                </c:pt>
                <c:pt idx="135">
                  <c:v>-16.5</c:v>
                </c:pt>
                <c:pt idx="136">
                  <c:v>-16.5</c:v>
                </c:pt>
                <c:pt idx="137">
                  <c:v>-16.5</c:v>
                </c:pt>
                <c:pt idx="138">
                  <c:v>-17.5</c:v>
                </c:pt>
                <c:pt idx="139">
                  <c:v>-17.5</c:v>
                </c:pt>
                <c:pt idx="140">
                  <c:v>-17.5</c:v>
                </c:pt>
                <c:pt idx="141">
                  <c:v>-17.5</c:v>
                </c:pt>
                <c:pt idx="142">
                  <c:v>-17.5</c:v>
                </c:pt>
                <c:pt idx="143">
                  <c:v>-17.5</c:v>
                </c:pt>
                <c:pt idx="144">
                  <c:v>-18.5</c:v>
                </c:pt>
                <c:pt idx="145">
                  <c:v>-19.5</c:v>
                </c:pt>
                <c:pt idx="146">
                  <c:v>-20.5</c:v>
                </c:pt>
                <c:pt idx="147">
                  <c:v>-20.5</c:v>
                </c:pt>
                <c:pt idx="148">
                  <c:v>-20.5</c:v>
                </c:pt>
                <c:pt idx="149">
                  <c:v>-21.5</c:v>
                </c:pt>
                <c:pt idx="150">
                  <c:v>-21.5</c:v>
                </c:pt>
                <c:pt idx="151">
                  <c:v>-21.5</c:v>
                </c:pt>
                <c:pt idx="152">
                  <c:v>-23.5</c:v>
                </c:pt>
                <c:pt idx="153">
                  <c:v>-24.5</c:v>
                </c:pt>
                <c:pt idx="154">
                  <c:v>-24.5</c:v>
                </c:pt>
                <c:pt idx="155">
                  <c:v>-24.5</c:v>
                </c:pt>
                <c:pt idx="156">
                  <c:v>-24.5</c:v>
                </c:pt>
                <c:pt idx="157">
                  <c:v>-25.5</c:v>
                </c:pt>
                <c:pt idx="158">
                  <c:v>-25.5</c:v>
                </c:pt>
                <c:pt idx="159">
                  <c:v>-25.5</c:v>
                </c:pt>
                <c:pt idx="160">
                  <c:v>-26.5</c:v>
                </c:pt>
                <c:pt idx="161">
                  <c:v>-26.5</c:v>
                </c:pt>
                <c:pt idx="162">
                  <c:v>-27.5</c:v>
                </c:pt>
                <c:pt idx="163">
                  <c:v>-27.5</c:v>
                </c:pt>
                <c:pt idx="164">
                  <c:v>-30.5</c:v>
                </c:pt>
                <c:pt idx="165">
                  <c:v>-31.5</c:v>
                </c:pt>
                <c:pt idx="166">
                  <c:v>-34.5</c:v>
                </c:pt>
                <c:pt idx="167">
                  <c:v>-34.5</c:v>
                </c:pt>
              </c:numCache>
            </c:numRef>
          </c:xVal>
          <c:yVal>
            <c:numRef>
              <c:f>Sheet2!$C$2:$C$169</c:f>
              <c:numCache>
                <c:formatCode>#,##0</c:formatCode>
                <c:ptCount val="168"/>
                <c:pt idx="0">
                  <c:v>5707251</c:v>
                </c:pt>
                <c:pt idx="1">
                  <c:v>5488543</c:v>
                </c:pt>
                <c:pt idx="2">
                  <c:v>9875378</c:v>
                </c:pt>
                <c:pt idx="3">
                  <c:v>4691480</c:v>
                </c:pt>
                <c:pt idx="4">
                  <c:v>17000059</c:v>
                </c:pt>
                <c:pt idx="5">
                  <c:v>5214900</c:v>
                </c:pt>
                <c:pt idx="6">
                  <c:v>8211700</c:v>
                </c:pt>
                <c:pt idx="7">
                  <c:v>8211700</c:v>
                </c:pt>
                <c:pt idx="8">
                  <c:v>36048521</c:v>
                </c:pt>
                <c:pt idx="9">
                  <c:v>81459000</c:v>
                </c:pt>
                <c:pt idx="10">
                  <c:v>562958</c:v>
                </c:pt>
                <c:pt idx="11">
                  <c:v>64716000</c:v>
                </c:pt>
                <c:pt idx="12">
                  <c:v>24104700</c:v>
                </c:pt>
                <c:pt idx="13">
                  <c:v>332529</c:v>
                </c:pt>
                <c:pt idx="14">
                  <c:v>11250585</c:v>
                </c:pt>
                <c:pt idx="15">
                  <c:v>8662588</c:v>
                </c:pt>
                <c:pt idx="16">
                  <c:v>323625762</c:v>
                </c:pt>
                <c:pt idx="17">
                  <c:v>7234800</c:v>
                </c:pt>
                <c:pt idx="18">
                  <c:v>6378000</c:v>
                </c:pt>
                <c:pt idx="19">
                  <c:v>126919659</c:v>
                </c:pt>
                <c:pt idx="20">
                  <c:v>3324460</c:v>
                </c:pt>
                <c:pt idx="21">
                  <c:v>2545603</c:v>
                </c:pt>
                <c:pt idx="22">
                  <c:v>18006407</c:v>
                </c:pt>
                <c:pt idx="23">
                  <c:v>1315944</c:v>
                </c:pt>
                <c:pt idx="24">
                  <c:v>66689000</c:v>
                </c:pt>
                <c:pt idx="25">
                  <c:v>5779760</c:v>
                </c:pt>
                <c:pt idx="26">
                  <c:v>742737</c:v>
                </c:pt>
                <c:pt idx="27">
                  <c:v>2155784</c:v>
                </c:pt>
                <c:pt idx="28">
                  <c:v>10427301</c:v>
                </c:pt>
                <c:pt idx="29">
                  <c:v>38483957</c:v>
                </c:pt>
                <c:pt idx="30">
                  <c:v>23476640</c:v>
                </c:pt>
                <c:pt idx="31">
                  <c:v>1141166</c:v>
                </c:pt>
                <c:pt idx="32">
                  <c:v>8502900</c:v>
                </c:pt>
                <c:pt idx="33">
                  <c:v>2875593</c:v>
                </c:pt>
                <c:pt idx="34">
                  <c:v>2063077</c:v>
                </c:pt>
                <c:pt idx="35">
                  <c:v>46423064</c:v>
                </c:pt>
                <c:pt idx="36">
                  <c:v>10553443</c:v>
                </c:pt>
                <c:pt idx="37">
                  <c:v>50801405</c:v>
                </c:pt>
                <c:pt idx="38">
                  <c:v>445426</c:v>
                </c:pt>
                <c:pt idx="39">
                  <c:v>525000</c:v>
                </c:pt>
                <c:pt idx="40">
                  <c:v>4586353</c:v>
                </c:pt>
                <c:pt idx="41">
                  <c:v>1973700</c:v>
                </c:pt>
                <c:pt idx="42">
                  <c:v>92000</c:v>
                </c:pt>
                <c:pt idx="43">
                  <c:v>11262564</c:v>
                </c:pt>
                <c:pt idx="44">
                  <c:v>9531712</c:v>
                </c:pt>
                <c:pt idx="45">
                  <c:v>1261208</c:v>
                </c:pt>
                <c:pt idx="46">
                  <c:v>2113077</c:v>
                </c:pt>
                <c:pt idx="47">
                  <c:v>3720400</c:v>
                </c:pt>
                <c:pt idx="48">
                  <c:v>30770375</c:v>
                </c:pt>
                <c:pt idx="49">
                  <c:v>1343000</c:v>
                </c:pt>
                <c:pt idx="50">
                  <c:v>4284889</c:v>
                </c:pt>
                <c:pt idx="51">
                  <c:v>9855571</c:v>
                </c:pt>
                <c:pt idx="52">
                  <c:v>5426252</c:v>
                </c:pt>
                <c:pt idx="53">
                  <c:v>31068000</c:v>
                </c:pt>
                <c:pt idx="54">
                  <c:v>4187161</c:v>
                </c:pt>
                <c:pt idx="55">
                  <c:v>11238317</c:v>
                </c:pt>
                <c:pt idx="56">
                  <c:v>27000000</c:v>
                </c:pt>
                <c:pt idx="57">
                  <c:v>10955000</c:v>
                </c:pt>
                <c:pt idx="58">
                  <c:v>19511000</c:v>
                </c:pt>
                <c:pt idx="59">
                  <c:v>3286936</c:v>
                </c:pt>
                <c:pt idx="60">
                  <c:v>60674003</c:v>
                </c:pt>
                <c:pt idx="61">
                  <c:v>2067000</c:v>
                </c:pt>
                <c:pt idx="62">
                  <c:v>676872</c:v>
                </c:pt>
                <c:pt idx="63">
                  <c:v>13567338</c:v>
                </c:pt>
                <c:pt idx="64">
                  <c:v>54956900</c:v>
                </c:pt>
                <c:pt idx="65">
                  <c:v>190428</c:v>
                </c:pt>
                <c:pt idx="66">
                  <c:v>2069162</c:v>
                </c:pt>
                <c:pt idx="67">
                  <c:v>79463663</c:v>
                </c:pt>
                <c:pt idx="68">
                  <c:v>7202198</c:v>
                </c:pt>
                <c:pt idx="69">
                  <c:v>2950210</c:v>
                </c:pt>
                <c:pt idx="70">
                  <c:v>7041599</c:v>
                </c:pt>
                <c:pt idx="71">
                  <c:v>6377195</c:v>
                </c:pt>
                <c:pt idx="72">
                  <c:v>3081677</c:v>
                </c:pt>
                <c:pt idx="73">
                  <c:v>3929141</c:v>
                </c:pt>
                <c:pt idx="74">
                  <c:v>1349667</c:v>
                </c:pt>
                <c:pt idx="75">
                  <c:v>3871643</c:v>
                </c:pt>
                <c:pt idx="76">
                  <c:v>205338000</c:v>
                </c:pt>
                <c:pt idx="77">
                  <c:v>17322796</c:v>
                </c:pt>
                <c:pt idx="78">
                  <c:v>1276267000</c:v>
                </c:pt>
                <c:pt idx="79">
                  <c:v>67959000</c:v>
                </c:pt>
                <c:pt idx="80">
                  <c:v>10982754</c:v>
                </c:pt>
                <c:pt idx="81">
                  <c:v>16212000</c:v>
                </c:pt>
                <c:pt idx="82">
                  <c:v>10879829</c:v>
                </c:pt>
                <c:pt idx="83">
                  <c:v>1376049000</c:v>
                </c:pt>
                <c:pt idx="84">
                  <c:v>48663285</c:v>
                </c:pt>
                <c:pt idx="85">
                  <c:v>4503000</c:v>
                </c:pt>
                <c:pt idx="86">
                  <c:v>20277597</c:v>
                </c:pt>
                <c:pt idx="87">
                  <c:v>2886026</c:v>
                </c:pt>
                <c:pt idx="88">
                  <c:v>40400000</c:v>
                </c:pt>
                <c:pt idx="89">
                  <c:v>91162000</c:v>
                </c:pt>
                <c:pt idx="90">
                  <c:v>255461700</c:v>
                </c:pt>
                <c:pt idx="91">
                  <c:v>33848242</c:v>
                </c:pt>
                <c:pt idx="92">
                  <c:v>31151643</c:v>
                </c:pt>
                <c:pt idx="93">
                  <c:v>573311</c:v>
                </c:pt>
                <c:pt idx="94">
                  <c:v>2998600</c:v>
                </c:pt>
                <c:pt idx="95">
                  <c:v>14517176</c:v>
                </c:pt>
                <c:pt idx="96">
                  <c:v>119530753</c:v>
                </c:pt>
                <c:pt idx="97">
                  <c:v>102580000</c:v>
                </c:pt>
                <c:pt idx="98">
                  <c:v>11410651</c:v>
                </c:pt>
                <c:pt idx="99">
                  <c:v>828324</c:v>
                </c:pt>
                <c:pt idx="100">
                  <c:v>1475000</c:v>
                </c:pt>
                <c:pt idx="101">
                  <c:v>17138707</c:v>
                </c:pt>
                <c:pt idx="102">
                  <c:v>9980243</c:v>
                </c:pt>
                <c:pt idx="103">
                  <c:v>99465819</c:v>
                </c:pt>
                <c:pt idx="104">
                  <c:v>1859203</c:v>
                </c:pt>
                <c:pt idx="105">
                  <c:v>2913281</c:v>
                </c:pt>
                <c:pt idx="106">
                  <c:v>43417000</c:v>
                </c:pt>
                <c:pt idx="107">
                  <c:v>9498700</c:v>
                </c:pt>
                <c:pt idx="108">
                  <c:v>23919000</c:v>
                </c:pt>
                <c:pt idx="109">
                  <c:v>16144000</c:v>
                </c:pt>
                <c:pt idx="110">
                  <c:v>7552318</c:v>
                </c:pt>
                <c:pt idx="111">
                  <c:v>8249574</c:v>
                </c:pt>
                <c:pt idx="112">
                  <c:v>16407000</c:v>
                </c:pt>
                <c:pt idx="113">
                  <c:v>4067564</c:v>
                </c:pt>
                <c:pt idx="114">
                  <c:v>24692144</c:v>
                </c:pt>
                <c:pt idx="115">
                  <c:v>91700000</c:v>
                </c:pt>
                <c:pt idx="116">
                  <c:v>199085847</c:v>
                </c:pt>
                <c:pt idx="117">
                  <c:v>51820000</c:v>
                </c:pt>
                <c:pt idx="118">
                  <c:v>9754830</c:v>
                </c:pt>
                <c:pt idx="119">
                  <c:v>735554</c:v>
                </c:pt>
                <c:pt idx="120">
                  <c:v>146600000</c:v>
                </c:pt>
                <c:pt idx="121">
                  <c:v>6190280</c:v>
                </c:pt>
                <c:pt idx="122">
                  <c:v>1882450</c:v>
                </c:pt>
                <c:pt idx="123">
                  <c:v>15806675</c:v>
                </c:pt>
                <c:pt idx="124">
                  <c:v>17693500</c:v>
                </c:pt>
                <c:pt idx="125">
                  <c:v>6000000</c:v>
                </c:pt>
                <c:pt idx="126">
                  <c:v>4467000</c:v>
                </c:pt>
                <c:pt idx="127">
                  <c:v>22434363</c:v>
                </c:pt>
                <c:pt idx="128">
                  <c:v>1201542</c:v>
                </c:pt>
                <c:pt idx="129">
                  <c:v>22534532</c:v>
                </c:pt>
                <c:pt idx="130">
                  <c:v>79200000</c:v>
                </c:pt>
                <c:pt idx="131">
                  <c:v>26494504</c:v>
                </c:pt>
                <c:pt idx="132">
                  <c:v>6167237</c:v>
                </c:pt>
                <c:pt idx="133">
                  <c:v>6783272</c:v>
                </c:pt>
                <c:pt idx="134">
                  <c:v>42539010</c:v>
                </c:pt>
                <c:pt idx="135">
                  <c:v>798000</c:v>
                </c:pt>
                <c:pt idx="136">
                  <c:v>182202000</c:v>
                </c:pt>
                <c:pt idx="137">
                  <c:v>8610000</c:v>
                </c:pt>
                <c:pt idx="138">
                  <c:v>171700000</c:v>
                </c:pt>
                <c:pt idx="139">
                  <c:v>8746128</c:v>
                </c:pt>
                <c:pt idx="140">
                  <c:v>45010056</c:v>
                </c:pt>
                <c:pt idx="141">
                  <c:v>6803699</c:v>
                </c:pt>
                <c:pt idx="142">
                  <c:v>7059653</c:v>
                </c:pt>
                <c:pt idx="143">
                  <c:v>37873253</c:v>
                </c:pt>
                <c:pt idx="144">
                  <c:v>4709000</c:v>
                </c:pt>
                <c:pt idx="145">
                  <c:v>4662446</c:v>
                </c:pt>
                <c:pt idx="146">
                  <c:v>13670084</c:v>
                </c:pt>
                <c:pt idx="147">
                  <c:v>81680000</c:v>
                </c:pt>
                <c:pt idx="148">
                  <c:v>51486253</c:v>
                </c:pt>
                <c:pt idx="149">
                  <c:v>11178921</c:v>
                </c:pt>
                <c:pt idx="150">
                  <c:v>15458332</c:v>
                </c:pt>
                <c:pt idx="151">
                  <c:v>12973808</c:v>
                </c:pt>
                <c:pt idx="152">
                  <c:v>31576400</c:v>
                </c:pt>
                <c:pt idx="153">
                  <c:v>6380803</c:v>
                </c:pt>
                <c:pt idx="154">
                  <c:v>17064854</c:v>
                </c:pt>
                <c:pt idx="155">
                  <c:v>5171943</c:v>
                </c:pt>
                <c:pt idx="156">
                  <c:v>25408000</c:v>
                </c:pt>
                <c:pt idx="157">
                  <c:v>10604000</c:v>
                </c:pt>
                <c:pt idx="158">
                  <c:v>1693398</c:v>
                </c:pt>
                <c:pt idx="159">
                  <c:v>31416000</c:v>
                </c:pt>
                <c:pt idx="160">
                  <c:v>37056169</c:v>
                </c:pt>
                <c:pt idx="161">
                  <c:v>6411776</c:v>
                </c:pt>
                <c:pt idx="162">
                  <c:v>24383301</c:v>
                </c:pt>
                <c:pt idx="163">
                  <c:v>12340000</c:v>
                </c:pt>
                <c:pt idx="164">
                  <c:v>40235000</c:v>
                </c:pt>
                <c:pt idx="165">
                  <c:v>32564342</c:v>
                </c:pt>
                <c:pt idx="166">
                  <c:v>24895000</c:v>
                </c:pt>
                <c:pt idx="167">
                  <c:v>10816143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FC-42D3-90CE-48718A4C3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8624"/>
        <c:axId val="73904512"/>
      </c:scatterChart>
      <c:valAx>
        <c:axId val="7389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CPI Deviation From Mean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3904512"/>
        <c:crosses val="autoZero"/>
        <c:crossBetween val="midCat"/>
      </c:valAx>
      <c:valAx>
        <c:axId val="73904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3898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Sheet2!$F$377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Sheet2!$E$378:$E$394</c:f>
              <c:numCache>
                <c:formatCode>General</c:formatCode>
                <c:ptCount val="17"/>
                <c:pt idx="0">
                  <c:v>-2.7999999999999972</c:v>
                </c:pt>
                <c:pt idx="1">
                  <c:v>-8.7999999999999972</c:v>
                </c:pt>
                <c:pt idx="2">
                  <c:v>-5.7999999999999972</c:v>
                </c:pt>
                <c:pt idx="3">
                  <c:v>32.200000000000003</c:v>
                </c:pt>
                <c:pt idx="4">
                  <c:v>14.200000000000003</c:v>
                </c:pt>
                <c:pt idx="5">
                  <c:v>-9.7999999999999972</c:v>
                </c:pt>
                <c:pt idx="6">
                  <c:v>-9.7999999999999972</c:v>
                </c:pt>
                <c:pt idx="7">
                  <c:v>18.200000000000003</c:v>
                </c:pt>
                <c:pt idx="8">
                  <c:v>21.200000000000003</c:v>
                </c:pt>
                <c:pt idx="9">
                  <c:v>-4.7999999999999972</c:v>
                </c:pt>
                <c:pt idx="10">
                  <c:v>1.2000000000000028</c:v>
                </c:pt>
                <c:pt idx="11">
                  <c:v>25.200000000000003</c:v>
                </c:pt>
                <c:pt idx="12">
                  <c:v>-8.7999999999999972</c:v>
                </c:pt>
                <c:pt idx="13">
                  <c:v>-11.799999999999997</c:v>
                </c:pt>
                <c:pt idx="14">
                  <c:v>-19.799999999999997</c:v>
                </c:pt>
                <c:pt idx="15">
                  <c:v>-10.799999999999997</c:v>
                </c:pt>
                <c:pt idx="16">
                  <c:v>-18.799999999999997</c:v>
                </c:pt>
              </c:numCache>
            </c:numRef>
          </c:xVal>
          <c:yVal>
            <c:numRef>
              <c:f>Sheet2!$F$378:$F$394</c:f>
              <c:numCache>
                <c:formatCode>General</c:formatCode>
                <c:ptCount val="17"/>
                <c:pt idx="0">
                  <c:v>2998600</c:v>
                </c:pt>
                <c:pt idx="1">
                  <c:v>9754830</c:v>
                </c:pt>
                <c:pt idx="2">
                  <c:v>9498700</c:v>
                </c:pt>
                <c:pt idx="3">
                  <c:v>1315944</c:v>
                </c:pt>
                <c:pt idx="4">
                  <c:v>3720400</c:v>
                </c:pt>
                <c:pt idx="5">
                  <c:v>17693500</c:v>
                </c:pt>
                <c:pt idx="6">
                  <c:v>6000000</c:v>
                </c:pt>
                <c:pt idx="7">
                  <c:v>1973700</c:v>
                </c:pt>
                <c:pt idx="8">
                  <c:v>2875593</c:v>
                </c:pt>
                <c:pt idx="9">
                  <c:v>2913281</c:v>
                </c:pt>
                <c:pt idx="10">
                  <c:v>3081677</c:v>
                </c:pt>
                <c:pt idx="11">
                  <c:v>38483957</c:v>
                </c:pt>
                <c:pt idx="12">
                  <c:v>146600000</c:v>
                </c:pt>
                <c:pt idx="13">
                  <c:v>8610000</c:v>
                </c:pt>
                <c:pt idx="14">
                  <c:v>5171943</c:v>
                </c:pt>
                <c:pt idx="15">
                  <c:v>42539010</c:v>
                </c:pt>
                <c:pt idx="16">
                  <c:v>31576400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78-4000-BC7B-1C64B28F3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41760"/>
        <c:axId val="75943296"/>
      </c:scatterChart>
      <c:valAx>
        <c:axId val="7594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CPI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943296"/>
        <c:crosses val="autoZero"/>
        <c:crossBetween val="midCat"/>
      </c:valAx>
      <c:valAx>
        <c:axId val="75943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941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Sheet2!$E$399:$E$411</c:f>
              <c:numCache>
                <c:formatCode>General</c:formatCode>
                <c:ptCount val="13"/>
                <c:pt idx="0">
                  <c:v>4.6999999999999993</c:v>
                </c:pt>
                <c:pt idx="1">
                  <c:v>-1.3000000000000007</c:v>
                </c:pt>
                <c:pt idx="2">
                  <c:v>1.6999999999999993</c:v>
                </c:pt>
                <c:pt idx="3">
                  <c:v>21.7</c:v>
                </c:pt>
                <c:pt idx="4">
                  <c:v>-2.3000000000000007</c:v>
                </c:pt>
                <c:pt idx="5">
                  <c:v>-2.3000000000000007</c:v>
                </c:pt>
                <c:pt idx="6">
                  <c:v>2.6999999999999993</c:v>
                </c:pt>
                <c:pt idx="7">
                  <c:v>8.6999999999999993</c:v>
                </c:pt>
                <c:pt idx="8">
                  <c:v>-1.3000000000000007</c:v>
                </c:pt>
                <c:pt idx="9">
                  <c:v>-4.3000000000000007</c:v>
                </c:pt>
                <c:pt idx="10">
                  <c:v>-12.3</c:v>
                </c:pt>
                <c:pt idx="11">
                  <c:v>-3.3000000000000007</c:v>
                </c:pt>
                <c:pt idx="12">
                  <c:v>-11.3</c:v>
                </c:pt>
              </c:numCache>
            </c:numRef>
          </c:xVal>
          <c:yVal>
            <c:numRef>
              <c:f>Sheet2!$F$399:$F$411</c:f>
              <c:numCache>
                <c:formatCode>General</c:formatCode>
                <c:ptCount val="13"/>
                <c:pt idx="0">
                  <c:v>2998600</c:v>
                </c:pt>
                <c:pt idx="1">
                  <c:v>9754830</c:v>
                </c:pt>
                <c:pt idx="2">
                  <c:v>9498700</c:v>
                </c:pt>
                <c:pt idx="3">
                  <c:v>3720400</c:v>
                </c:pt>
                <c:pt idx="4">
                  <c:v>17693500</c:v>
                </c:pt>
                <c:pt idx="5">
                  <c:v>6000000</c:v>
                </c:pt>
                <c:pt idx="6">
                  <c:v>2913281</c:v>
                </c:pt>
                <c:pt idx="7">
                  <c:v>3081677</c:v>
                </c:pt>
                <c:pt idx="8">
                  <c:v>146600000</c:v>
                </c:pt>
                <c:pt idx="9">
                  <c:v>8610000</c:v>
                </c:pt>
                <c:pt idx="10">
                  <c:v>5171943</c:v>
                </c:pt>
                <c:pt idx="11">
                  <c:v>42539010</c:v>
                </c:pt>
                <c:pt idx="12">
                  <c:v>31576400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A4-4053-BA0A-14D1623B1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63392"/>
        <c:axId val="75973376"/>
      </c:scatterChart>
      <c:valAx>
        <c:axId val="7596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CPI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973376"/>
        <c:crosses val="autoZero"/>
        <c:crossBetween val="midCat"/>
      </c:valAx>
      <c:valAx>
        <c:axId val="75973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963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Sheet2!$E$417:$E$420</c:f>
              <c:numCache>
                <c:formatCode>General</c:formatCode>
                <c:ptCount val="4"/>
                <c:pt idx="0">
                  <c:v>8</c:v>
                </c:pt>
                <c:pt idx="1">
                  <c:v>-6</c:v>
                </c:pt>
                <c:pt idx="2">
                  <c:v>-3</c:v>
                </c:pt>
                <c:pt idx="3">
                  <c:v>1</c:v>
                </c:pt>
              </c:numCache>
            </c:numRef>
          </c:xVal>
          <c:yVal>
            <c:numRef>
              <c:f>Sheet2!$F$417:$F$420</c:f>
              <c:numCache>
                <c:formatCode>General</c:formatCode>
                <c:ptCount val="4"/>
                <c:pt idx="0">
                  <c:v>1315944</c:v>
                </c:pt>
                <c:pt idx="1">
                  <c:v>1973700</c:v>
                </c:pt>
                <c:pt idx="2">
                  <c:v>2875593</c:v>
                </c:pt>
                <c:pt idx="3">
                  <c:v>38483957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D4-4DFA-A562-06E11D305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13568"/>
        <c:axId val="76015104"/>
      </c:scatterChart>
      <c:valAx>
        <c:axId val="7601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CPI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015104"/>
        <c:crosses val="autoZero"/>
        <c:crossBetween val="midCat"/>
      </c:valAx>
      <c:valAx>
        <c:axId val="76015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013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Sheet2!$F$432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Sheet2!$E$433:$E$446</c:f>
              <c:numCache>
                <c:formatCode>General</c:formatCode>
                <c:ptCount val="14"/>
                <c:pt idx="0">
                  <c:v>40.9</c:v>
                </c:pt>
                <c:pt idx="1">
                  <c:v>33.9</c:v>
                </c:pt>
                <c:pt idx="2">
                  <c:v>-11.100000000000001</c:v>
                </c:pt>
                <c:pt idx="3">
                  <c:v>4.8999999999999986</c:v>
                </c:pt>
                <c:pt idx="4">
                  <c:v>-1.1000000000000014</c:v>
                </c:pt>
                <c:pt idx="5">
                  <c:v>12.899999999999999</c:v>
                </c:pt>
                <c:pt idx="6">
                  <c:v>-9.1000000000000014</c:v>
                </c:pt>
                <c:pt idx="7">
                  <c:v>-3.1000000000000014</c:v>
                </c:pt>
                <c:pt idx="8">
                  <c:v>-14.100000000000001</c:v>
                </c:pt>
                <c:pt idx="9">
                  <c:v>-25.1</c:v>
                </c:pt>
                <c:pt idx="10">
                  <c:v>-11.100000000000001</c:v>
                </c:pt>
                <c:pt idx="11">
                  <c:v>-15.100000000000001</c:v>
                </c:pt>
                <c:pt idx="12">
                  <c:v>-3.1000000000000014</c:v>
                </c:pt>
                <c:pt idx="13">
                  <c:v>-3.1000000000000014</c:v>
                </c:pt>
              </c:numCache>
            </c:numRef>
          </c:xVal>
          <c:yVal>
            <c:numRef>
              <c:f>Sheet2!$F$433:$F$446</c:f>
              <c:numCache>
                <c:formatCode>General</c:formatCode>
                <c:ptCount val="14"/>
                <c:pt idx="0">
                  <c:v>36048521</c:v>
                </c:pt>
                <c:pt idx="1">
                  <c:v>323625762</c:v>
                </c:pt>
                <c:pt idx="2">
                  <c:v>119530753</c:v>
                </c:pt>
                <c:pt idx="3">
                  <c:v>11238317</c:v>
                </c:pt>
                <c:pt idx="4">
                  <c:v>2950210</c:v>
                </c:pt>
                <c:pt idx="5">
                  <c:v>4586353</c:v>
                </c:pt>
                <c:pt idx="6">
                  <c:v>9980243</c:v>
                </c:pt>
                <c:pt idx="7">
                  <c:v>6377195</c:v>
                </c:pt>
                <c:pt idx="8">
                  <c:v>15806675</c:v>
                </c:pt>
                <c:pt idx="9">
                  <c:v>10604000</c:v>
                </c:pt>
                <c:pt idx="10">
                  <c:v>8249574</c:v>
                </c:pt>
                <c:pt idx="11">
                  <c:v>6167237</c:v>
                </c:pt>
                <c:pt idx="12">
                  <c:v>3929141</c:v>
                </c:pt>
                <c:pt idx="13">
                  <c:v>1349667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AD-4A5D-BB48-929E1C72B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51200"/>
        <c:axId val="76052736"/>
      </c:scatterChart>
      <c:valAx>
        <c:axId val="7605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CPI Deviation From Mean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052736"/>
        <c:crosses val="autoZero"/>
        <c:crossBetween val="midCat"/>
      </c:valAx>
      <c:valAx>
        <c:axId val="76052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051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Sheet2!$G$435:$G$446</c:f>
              <c:numCache>
                <c:formatCode>General</c:formatCode>
                <c:ptCount val="12"/>
                <c:pt idx="0">
                  <c:v>-4.8999999999999986</c:v>
                </c:pt>
                <c:pt idx="1">
                  <c:v>11.100000000000001</c:v>
                </c:pt>
                <c:pt idx="2">
                  <c:v>5.1000000000000014</c:v>
                </c:pt>
                <c:pt idx="3">
                  <c:v>19.100000000000001</c:v>
                </c:pt>
                <c:pt idx="4">
                  <c:v>-2.8999999999999986</c:v>
                </c:pt>
                <c:pt idx="5">
                  <c:v>3.1000000000000014</c:v>
                </c:pt>
                <c:pt idx="6">
                  <c:v>-7.8999999999999986</c:v>
                </c:pt>
                <c:pt idx="7">
                  <c:v>-18.899999999999999</c:v>
                </c:pt>
                <c:pt idx="8">
                  <c:v>-4.8999999999999986</c:v>
                </c:pt>
                <c:pt idx="9">
                  <c:v>-8.8999999999999986</c:v>
                </c:pt>
                <c:pt idx="10">
                  <c:v>3.1000000000000014</c:v>
                </c:pt>
                <c:pt idx="11">
                  <c:v>3.1000000000000014</c:v>
                </c:pt>
              </c:numCache>
            </c:numRef>
          </c:xVal>
          <c:yVal>
            <c:numRef>
              <c:f>Sheet2!$H$435:$H$446</c:f>
              <c:numCache>
                <c:formatCode>General</c:formatCode>
                <c:ptCount val="12"/>
                <c:pt idx="0">
                  <c:v>119530753</c:v>
                </c:pt>
                <c:pt idx="1">
                  <c:v>11238317</c:v>
                </c:pt>
                <c:pt idx="2">
                  <c:v>2950210</c:v>
                </c:pt>
                <c:pt idx="3">
                  <c:v>4586353</c:v>
                </c:pt>
                <c:pt idx="4">
                  <c:v>9980243</c:v>
                </c:pt>
                <c:pt idx="5">
                  <c:v>6377195</c:v>
                </c:pt>
                <c:pt idx="6">
                  <c:v>15806675</c:v>
                </c:pt>
                <c:pt idx="7">
                  <c:v>10604000</c:v>
                </c:pt>
                <c:pt idx="8">
                  <c:v>8249574</c:v>
                </c:pt>
                <c:pt idx="9">
                  <c:v>6167237</c:v>
                </c:pt>
                <c:pt idx="10">
                  <c:v>3929141</c:v>
                </c:pt>
                <c:pt idx="11">
                  <c:v>1349667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DB-477C-A204-7DD3549ED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72832"/>
        <c:axId val="76074368"/>
      </c:scatterChart>
      <c:valAx>
        <c:axId val="7607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CPI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074368"/>
        <c:crosses val="autoZero"/>
        <c:crossBetween val="midCat"/>
      </c:valAx>
      <c:valAx>
        <c:axId val="76074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072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Sheet2!$F$454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Sheet2!$E$455:$E$489</c:f>
              <c:numCache>
                <c:formatCode>General</c:formatCode>
                <c:ptCount val="35"/>
                <c:pt idx="0">
                  <c:v>-9.3000000000000007</c:v>
                </c:pt>
                <c:pt idx="1">
                  <c:v>-8.3000000000000007</c:v>
                </c:pt>
                <c:pt idx="2">
                  <c:v>-16.3</c:v>
                </c:pt>
                <c:pt idx="3">
                  <c:v>6.6999999999999993</c:v>
                </c:pt>
                <c:pt idx="4">
                  <c:v>-1.3000000000000007</c:v>
                </c:pt>
                <c:pt idx="5">
                  <c:v>-6.3000000000000007</c:v>
                </c:pt>
                <c:pt idx="6">
                  <c:v>-6.3000000000000007</c:v>
                </c:pt>
                <c:pt idx="7">
                  <c:v>22.7</c:v>
                </c:pt>
                <c:pt idx="8">
                  <c:v>-10.3</c:v>
                </c:pt>
                <c:pt idx="9">
                  <c:v>-0.30000000000000071</c:v>
                </c:pt>
                <c:pt idx="10">
                  <c:v>-10.3</c:v>
                </c:pt>
                <c:pt idx="11">
                  <c:v>31.7</c:v>
                </c:pt>
                <c:pt idx="12">
                  <c:v>21.7</c:v>
                </c:pt>
                <c:pt idx="13">
                  <c:v>12.7</c:v>
                </c:pt>
                <c:pt idx="14">
                  <c:v>-7.3000000000000007</c:v>
                </c:pt>
                <c:pt idx="15">
                  <c:v>2.6999999999999993</c:v>
                </c:pt>
                <c:pt idx="16">
                  <c:v>-4.3000000000000007</c:v>
                </c:pt>
                <c:pt idx="17">
                  <c:v>-5.3000000000000007</c:v>
                </c:pt>
                <c:pt idx="18">
                  <c:v>5.6999999999999993</c:v>
                </c:pt>
                <c:pt idx="19">
                  <c:v>0.69999999999999929</c:v>
                </c:pt>
                <c:pt idx="20">
                  <c:v>15.7</c:v>
                </c:pt>
                <c:pt idx="21">
                  <c:v>0.69999999999999929</c:v>
                </c:pt>
                <c:pt idx="22">
                  <c:v>5.6999999999999993</c:v>
                </c:pt>
                <c:pt idx="23">
                  <c:v>-2.3000000000000007</c:v>
                </c:pt>
                <c:pt idx="24">
                  <c:v>-6.3000000000000007</c:v>
                </c:pt>
                <c:pt idx="25">
                  <c:v>-14.3</c:v>
                </c:pt>
                <c:pt idx="26">
                  <c:v>12.7</c:v>
                </c:pt>
                <c:pt idx="27">
                  <c:v>-3.3000000000000007</c:v>
                </c:pt>
                <c:pt idx="28">
                  <c:v>6.6999999999999993</c:v>
                </c:pt>
                <c:pt idx="29">
                  <c:v>2.6999999999999993</c:v>
                </c:pt>
                <c:pt idx="30">
                  <c:v>-23.3</c:v>
                </c:pt>
                <c:pt idx="31">
                  <c:v>1.6999999999999993</c:v>
                </c:pt>
                <c:pt idx="32">
                  <c:v>2.6999999999999993</c:v>
                </c:pt>
                <c:pt idx="33">
                  <c:v>-13.3</c:v>
                </c:pt>
                <c:pt idx="34">
                  <c:v>-3.3000000000000007</c:v>
                </c:pt>
              </c:numCache>
            </c:numRef>
          </c:xVal>
          <c:yVal>
            <c:numRef>
              <c:f>Sheet2!$F$455:$F$489</c:f>
              <c:numCache>
                <c:formatCode>General</c:formatCode>
                <c:ptCount val="35"/>
                <c:pt idx="0">
                  <c:v>81680000</c:v>
                </c:pt>
                <c:pt idx="1">
                  <c:v>4662446</c:v>
                </c:pt>
                <c:pt idx="2">
                  <c:v>24383301</c:v>
                </c:pt>
                <c:pt idx="3">
                  <c:v>16212000</c:v>
                </c:pt>
                <c:pt idx="4">
                  <c:v>51820000</c:v>
                </c:pt>
                <c:pt idx="5">
                  <c:v>45010056</c:v>
                </c:pt>
                <c:pt idx="6">
                  <c:v>37873253</c:v>
                </c:pt>
                <c:pt idx="7">
                  <c:v>11262564</c:v>
                </c:pt>
                <c:pt idx="8">
                  <c:v>11178921</c:v>
                </c:pt>
                <c:pt idx="9">
                  <c:v>24692144</c:v>
                </c:pt>
                <c:pt idx="10">
                  <c:v>12973808</c:v>
                </c:pt>
                <c:pt idx="11">
                  <c:v>2155784</c:v>
                </c:pt>
                <c:pt idx="12">
                  <c:v>2113077</c:v>
                </c:pt>
                <c:pt idx="13">
                  <c:v>2067000</c:v>
                </c:pt>
                <c:pt idx="14">
                  <c:v>4709000</c:v>
                </c:pt>
                <c:pt idx="15">
                  <c:v>1475000</c:v>
                </c:pt>
                <c:pt idx="16">
                  <c:v>22534532</c:v>
                </c:pt>
                <c:pt idx="17">
                  <c:v>182202000</c:v>
                </c:pt>
                <c:pt idx="18">
                  <c:v>10879829</c:v>
                </c:pt>
                <c:pt idx="19">
                  <c:v>7552318</c:v>
                </c:pt>
                <c:pt idx="20">
                  <c:v>27000000</c:v>
                </c:pt>
                <c:pt idx="21">
                  <c:v>23919000</c:v>
                </c:pt>
                <c:pt idx="22">
                  <c:v>4503000</c:v>
                </c:pt>
                <c:pt idx="23">
                  <c:v>6190280</c:v>
                </c:pt>
                <c:pt idx="24">
                  <c:v>8746128</c:v>
                </c:pt>
                <c:pt idx="25">
                  <c:v>1693398</c:v>
                </c:pt>
                <c:pt idx="26">
                  <c:v>13567338</c:v>
                </c:pt>
                <c:pt idx="27">
                  <c:v>1882450</c:v>
                </c:pt>
                <c:pt idx="28">
                  <c:v>17322796</c:v>
                </c:pt>
                <c:pt idx="29">
                  <c:v>17138707</c:v>
                </c:pt>
                <c:pt idx="30">
                  <c:v>10816143</c:v>
                </c:pt>
                <c:pt idx="31">
                  <c:v>99465819</c:v>
                </c:pt>
                <c:pt idx="32">
                  <c:v>828324</c:v>
                </c:pt>
                <c:pt idx="33">
                  <c:v>6380803</c:v>
                </c:pt>
                <c:pt idx="34">
                  <c:v>22434363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63-4A85-8915-3B25022F8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10464"/>
        <c:axId val="76112256"/>
      </c:scatterChart>
      <c:valAx>
        <c:axId val="7611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CPI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112256"/>
        <c:crosses val="autoZero"/>
        <c:crossBetween val="midCat"/>
      </c:valAx>
      <c:valAx>
        <c:axId val="76112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110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Sheet3!$E$1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Sheet3!$D$2:$D$167</c:f>
              <c:numCache>
                <c:formatCode>General</c:formatCode>
                <c:ptCount val="166"/>
                <c:pt idx="0">
                  <c:v>48.5</c:v>
                </c:pt>
                <c:pt idx="1">
                  <c:v>47.5</c:v>
                </c:pt>
                <c:pt idx="2">
                  <c:v>46.5</c:v>
                </c:pt>
                <c:pt idx="3">
                  <c:v>48.5</c:v>
                </c:pt>
                <c:pt idx="4">
                  <c:v>41.5</c:v>
                </c:pt>
                <c:pt idx="5">
                  <c:v>45.5</c:v>
                </c:pt>
                <c:pt idx="6">
                  <c:v>43.5</c:v>
                </c:pt>
                <c:pt idx="7">
                  <c:v>42.5</c:v>
                </c:pt>
                <c:pt idx="8">
                  <c:v>40.5</c:v>
                </c:pt>
                <c:pt idx="9">
                  <c:v>38.5</c:v>
                </c:pt>
                <c:pt idx="10">
                  <c:v>42.5</c:v>
                </c:pt>
                <c:pt idx="11">
                  <c:v>38.5</c:v>
                </c:pt>
                <c:pt idx="12">
                  <c:v>36.5</c:v>
                </c:pt>
                <c:pt idx="13">
                  <c:v>36.5</c:v>
                </c:pt>
                <c:pt idx="14">
                  <c:v>34.5</c:v>
                </c:pt>
                <c:pt idx="15">
                  <c:v>33.5</c:v>
                </c:pt>
                <c:pt idx="16">
                  <c:v>33.5</c:v>
                </c:pt>
                <c:pt idx="17">
                  <c:v>32.5</c:v>
                </c:pt>
                <c:pt idx="18">
                  <c:v>32.5</c:v>
                </c:pt>
                <c:pt idx="19">
                  <c:v>32.5</c:v>
                </c:pt>
                <c:pt idx="20">
                  <c:v>31.5</c:v>
                </c:pt>
                <c:pt idx="21">
                  <c:v>28.5</c:v>
                </c:pt>
                <c:pt idx="22">
                  <c:v>27.5</c:v>
                </c:pt>
                <c:pt idx="23">
                  <c:v>27.5</c:v>
                </c:pt>
                <c:pt idx="24">
                  <c:v>27.5</c:v>
                </c:pt>
                <c:pt idx="25">
                  <c:v>27.5</c:v>
                </c:pt>
                <c:pt idx="26">
                  <c:v>22.5</c:v>
                </c:pt>
                <c:pt idx="27">
                  <c:v>20.5</c:v>
                </c:pt>
                <c:pt idx="28">
                  <c:v>21.5</c:v>
                </c:pt>
                <c:pt idx="29">
                  <c:v>20.5</c:v>
                </c:pt>
                <c:pt idx="30">
                  <c:v>19.5</c:v>
                </c:pt>
                <c:pt idx="31">
                  <c:v>18.5</c:v>
                </c:pt>
                <c:pt idx="32">
                  <c:v>18.5</c:v>
                </c:pt>
                <c:pt idx="33">
                  <c:v>16.5</c:v>
                </c:pt>
                <c:pt idx="34">
                  <c:v>17.5</c:v>
                </c:pt>
                <c:pt idx="35">
                  <c:v>15.5</c:v>
                </c:pt>
                <c:pt idx="36">
                  <c:v>13.5</c:v>
                </c:pt>
                <c:pt idx="37">
                  <c:v>11.5</c:v>
                </c:pt>
                <c:pt idx="38">
                  <c:v>17.5</c:v>
                </c:pt>
                <c:pt idx="39">
                  <c:v>12.5</c:v>
                </c:pt>
                <c:pt idx="40">
                  <c:v>12.5</c:v>
                </c:pt>
                <c:pt idx="41">
                  <c:v>13.5</c:v>
                </c:pt>
                <c:pt idx="42">
                  <c:v>12.5</c:v>
                </c:pt>
                <c:pt idx="43">
                  <c:v>11.5</c:v>
                </c:pt>
                <c:pt idx="44">
                  <c:v>10.5</c:v>
                </c:pt>
                <c:pt idx="45">
                  <c:v>10.5</c:v>
                </c:pt>
                <c:pt idx="46">
                  <c:v>10.5</c:v>
                </c:pt>
                <c:pt idx="47">
                  <c:v>9.5</c:v>
                </c:pt>
                <c:pt idx="48">
                  <c:v>9.5</c:v>
                </c:pt>
                <c:pt idx="49">
                  <c:v>8.5</c:v>
                </c:pt>
                <c:pt idx="50">
                  <c:v>8.5</c:v>
                </c:pt>
                <c:pt idx="51">
                  <c:v>8.5</c:v>
                </c:pt>
                <c:pt idx="52">
                  <c:v>8.5</c:v>
                </c:pt>
                <c:pt idx="53">
                  <c:v>7.5</c:v>
                </c:pt>
                <c:pt idx="54">
                  <c:v>6.5</c:v>
                </c:pt>
                <c:pt idx="55">
                  <c:v>4.5</c:v>
                </c:pt>
                <c:pt idx="56">
                  <c:v>4.5</c:v>
                </c:pt>
                <c:pt idx="57">
                  <c:v>3.5</c:v>
                </c:pt>
                <c:pt idx="58">
                  <c:v>3.5</c:v>
                </c:pt>
                <c:pt idx="59">
                  <c:v>2.5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-0.5</c:v>
                </c:pt>
                <c:pt idx="66">
                  <c:v>-0.5</c:v>
                </c:pt>
                <c:pt idx="67">
                  <c:v>-0.5</c:v>
                </c:pt>
                <c:pt idx="68">
                  <c:v>-1.5</c:v>
                </c:pt>
                <c:pt idx="69">
                  <c:v>-1.5</c:v>
                </c:pt>
                <c:pt idx="70">
                  <c:v>-2.5</c:v>
                </c:pt>
                <c:pt idx="71">
                  <c:v>-3.5</c:v>
                </c:pt>
                <c:pt idx="72">
                  <c:v>-3.5</c:v>
                </c:pt>
                <c:pt idx="73">
                  <c:v>-3.5</c:v>
                </c:pt>
                <c:pt idx="74">
                  <c:v>-3.5</c:v>
                </c:pt>
                <c:pt idx="75">
                  <c:v>-4.5</c:v>
                </c:pt>
                <c:pt idx="76">
                  <c:v>-4.5</c:v>
                </c:pt>
                <c:pt idx="77">
                  <c:v>-4.5</c:v>
                </c:pt>
                <c:pt idx="78">
                  <c:v>-4.5</c:v>
                </c:pt>
                <c:pt idx="79">
                  <c:v>-4.5</c:v>
                </c:pt>
                <c:pt idx="80">
                  <c:v>-4.5</c:v>
                </c:pt>
                <c:pt idx="81">
                  <c:v>-5.5</c:v>
                </c:pt>
                <c:pt idx="82">
                  <c:v>-5.5</c:v>
                </c:pt>
                <c:pt idx="83">
                  <c:v>-5.5</c:v>
                </c:pt>
                <c:pt idx="84">
                  <c:v>-5.5</c:v>
                </c:pt>
                <c:pt idx="85">
                  <c:v>-6.5</c:v>
                </c:pt>
                <c:pt idx="86">
                  <c:v>-6.5</c:v>
                </c:pt>
                <c:pt idx="87">
                  <c:v>-6.5</c:v>
                </c:pt>
                <c:pt idx="88">
                  <c:v>-6.5</c:v>
                </c:pt>
                <c:pt idx="89">
                  <c:v>-6.5</c:v>
                </c:pt>
                <c:pt idx="90">
                  <c:v>-6.5</c:v>
                </c:pt>
                <c:pt idx="91">
                  <c:v>-6.5</c:v>
                </c:pt>
                <c:pt idx="92">
                  <c:v>-7.5</c:v>
                </c:pt>
                <c:pt idx="93">
                  <c:v>-7.5</c:v>
                </c:pt>
                <c:pt idx="94">
                  <c:v>-11.5</c:v>
                </c:pt>
                <c:pt idx="95">
                  <c:v>-7.5</c:v>
                </c:pt>
                <c:pt idx="96">
                  <c:v>-8.5</c:v>
                </c:pt>
                <c:pt idx="97">
                  <c:v>-8.5</c:v>
                </c:pt>
                <c:pt idx="98">
                  <c:v>-8.5</c:v>
                </c:pt>
                <c:pt idx="99">
                  <c:v>-8.5</c:v>
                </c:pt>
                <c:pt idx="100">
                  <c:v>-9.5</c:v>
                </c:pt>
                <c:pt idx="101">
                  <c:v>-9.5</c:v>
                </c:pt>
                <c:pt idx="102">
                  <c:v>-9.5</c:v>
                </c:pt>
                <c:pt idx="103">
                  <c:v>-9.5</c:v>
                </c:pt>
                <c:pt idx="104">
                  <c:v>-10.5</c:v>
                </c:pt>
                <c:pt idx="105">
                  <c:v>-10.5</c:v>
                </c:pt>
                <c:pt idx="106">
                  <c:v>-10.5</c:v>
                </c:pt>
                <c:pt idx="107">
                  <c:v>-10.5</c:v>
                </c:pt>
                <c:pt idx="108">
                  <c:v>-10.5</c:v>
                </c:pt>
                <c:pt idx="109">
                  <c:v>-11.5</c:v>
                </c:pt>
                <c:pt idx="110">
                  <c:v>-11.5</c:v>
                </c:pt>
                <c:pt idx="111">
                  <c:v>-11.5</c:v>
                </c:pt>
                <c:pt idx="112">
                  <c:v>-11.5</c:v>
                </c:pt>
                <c:pt idx="113">
                  <c:v>-11.5</c:v>
                </c:pt>
                <c:pt idx="114">
                  <c:v>-12.5</c:v>
                </c:pt>
                <c:pt idx="115">
                  <c:v>-12.5</c:v>
                </c:pt>
                <c:pt idx="116">
                  <c:v>-13.5</c:v>
                </c:pt>
                <c:pt idx="117">
                  <c:v>-13.5</c:v>
                </c:pt>
                <c:pt idx="118">
                  <c:v>-13.5</c:v>
                </c:pt>
                <c:pt idx="119">
                  <c:v>-13.5</c:v>
                </c:pt>
                <c:pt idx="120">
                  <c:v>-14.5</c:v>
                </c:pt>
                <c:pt idx="121">
                  <c:v>-14.5</c:v>
                </c:pt>
                <c:pt idx="122">
                  <c:v>-14.5</c:v>
                </c:pt>
                <c:pt idx="123">
                  <c:v>-14.5</c:v>
                </c:pt>
                <c:pt idx="124">
                  <c:v>-14.5</c:v>
                </c:pt>
                <c:pt idx="125">
                  <c:v>-14.5</c:v>
                </c:pt>
                <c:pt idx="126">
                  <c:v>-14.5</c:v>
                </c:pt>
                <c:pt idx="127">
                  <c:v>-15.5</c:v>
                </c:pt>
                <c:pt idx="128">
                  <c:v>-15.5</c:v>
                </c:pt>
                <c:pt idx="129">
                  <c:v>-15.5</c:v>
                </c:pt>
                <c:pt idx="130">
                  <c:v>-15.5</c:v>
                </c:pt>
                <c:pt idx="131">
                  <c:v>-15.5</c:v>
                </c:pt>
                <c:pt idx="132">
                  <c:v>-15.5</c:v>
                </c:pt>
                <c:pt idx="133">
                  <c:v>-16.5</c:v>
                </c:pt>
                <c:pt idx="134">
                  <c:v>-16.5</c:v>
                </c:pt>
                <c:pt idx="135">
                  <c:v>-16.5</c:v>
                </c:pt>
                <c:pt idx="136">
                  <c:v>-17.5</c:v>
                </c:pt>
                <c:pt idx="137">
                  <c:v>-17.5</c:v>
                </c:pt>
                <c:pt idx="138">
                  <c:v>-17.5</c:v>
                </c:pt>
                <c:pt idx="139">
                  <c:v>-17.5</c:v>
                </c:pt>
                <c:pt idx="140">
                  <c:v>-17.5</c:v>
                </c:pt>
                <c:pt idx="141">
                  <c:v>-17.5</c:v>
                </c:pt>
                <c:pt idx="142">
                  <c:v>-18.5</c:v>
                </c:pt>
                <c:pt idx="143">
                  <c:v>-19.5</c:v>
                </c:pt>
                <c:pt idx="144">
                  <c:v>-20.5</c:v>
                </c:pt>
                <c:pt idx="145">
                  <c:v>-20.5</c:v>
                </c:pt>
                <c:pt idx="146">
                  <c:v>-20.5</c:v>
                </c:pt>
                <c:pt idx="147">
                  <c:v>-21.5</c:v>
                </c:pt>
                <c:pt idx="148">
                  <c:v>-21.5</c:v>
                </c:pt>
                <c:pt idx="149">
                  <c:v>-21.5</c:v>
                </c:pt>
                <c:pt idx="150">
                  <c:v>-23.5</c:v>
                </c:pt>
                <c:pt idx="151">
                  <c:v>-24.5</c:v>
                </c:pt>
                <c:pt idx="152">
                  <c:v>-24.5</c:v>
                </c:pt>
                <c:pt idx="153">
                  <c:v>-24.5</c:v>
                </c:pt>
                <c:pt idx="154">
                  <c:v>-24.5</c:v>
                </c:pt>
                <c:pt idx="155">
                  <c:v>-25.5</c:v>
                </c:pt>
                <c:pt idx="156">
                  <c:v>-25.5</c:v>
                </c:pt>
                <c:pt idx="157">
                  <c:v>-25.5</c:v>
                </c:pt>
                <c:pt idx="158">
                  <c:v>-26.5</c:v>
                </c:pt>
                <c:pt idx="159">
                  <c:v>-26.5</c:v>
                </c:pt>
                <c:pt idx="160">
                  <c:v>-27.5</c:v>
                </c:pt>
                <c:pt idx="161">
                  <c:v>-27.5</c:v>
                </c:pt>
                <c:pt idx="162">
                  <c:v>-30.5</c:v>
                </c:pt>
                <c:pt idx="163">
                  <c:v>-31.5</c:v>
                </c:pt>
                <c:pt idx="164">
                  <c:v>-34.5</c:v>
                </c:pt>
                <c:pt idx="165">
                  <c:v>-34.5</c:v>
                </c:pt>
              </c:numCache>
            </c:numRef>
          </c:xVal>
          <c:yVal>
            <c:numRef>
              <c:f>Sheet3!$E$2:$E$167</c:f>
              <c:numCache>
                <c:formatCode>#,##0</c:formatCode>
                <c:ptCount val="166"/>
                <c:pt idx="0">
                  <c:v>5707251</c:v>
                </c:pt>
                <c:pt idx="1">
                  <c:v>5488543</c:v>
                </c:pt>
                <c:pt idx="2">
                  <c:v>9875378</c:v>
                </c:pt>
                <c:pt idx="3">
                  <c:v>4691480</c:v>
                </c:pt>
                <c:pt idx="4">
                  <c:v>17000059</c:v>
                </c:pt>
                <c:pt idx="5">
                  <c:v>5214900</c:v>
                </c:pt>
                <c:pt idx="6">
                  <c:v>8211700</c:v>
                </c:pt>
                <c:pt idx="7">
                  <c:v>8211700</c:v>
                </c:pt>
                <c:pt idx="8">
                  <c:v>36048521</c:v>
                </c:pt>
                <c:pt idx="9">
                  <c:v>81459000</c:v>
                </c:pt>
                <c:pt idx="10">
                  <c:v>562958</c:v>
                </c:pt>
                <c:pt idx="11">
                  <c:v>64716000</c:v>
                </c:pt>
                <c:pt idx="12">
                  <c:v>24104700</c:v>
                </c:pt>
                <c:pt idx="13">
                  <c:v>332529</c:v>
                </c:pt>
                <c:pt idx="14">
                  <c:v>11250585</c:v>
                </c:pt>
                <c:pt idx="15">
                  <c:v>8662588</c:v>
                </c:pt>
                <c:pt idx="16">
                  <c:v>323625762</c:v>
                </c:pt>
                <c:pt idx="17">
                  <c:v>7234800</c:v>
                </c:pt>
                <c:pt idx="18">
                  <c:v>6378000</c:v>
                </c:pt>
                <c:pt idx="19">
                  <c:v>126919659</c:v>
                </c:pt>
                <c:pt idx="20">
                  <c:v>3324460</c:v>
                </c:pt>
                <c:pt idx="21">
                  <c:v>2545603</c:v>
                </c:pt>
                <c:pt idx="22">
                  <c:v>18006407</c:v>
                </c:pt>
                <c:pt idx="23">
                  <c:v>1315944</c:v>
                </c:pt>
                <c:pt idx="24">
                  <c:v>66689000</c:v>
                </c:pt>
                <c:pt idx="25">
                  <c:v>5779760</c:v>
                </c:pt>
                <c:pt idx="26">
                  <c:v>742737</c:v>
                </c:pt>
                <c:pt idx="27">
                  <c:v>2155784</c:v>
                </c:pt>
                <c:pt idx="28">
                  <c:v>10427301</c:v>
                </c:pt>
                <c:pt idx="29">
                  <c:v>38483957</c:v>
                </c:pt>
                <c:pt idx="30">
                  <c:v>23476640</c:v>
                </c:pt>
                <c:pt idx="31">
                  <c:v>1141166</c:v>
                </c:pt>
                <c:pt idx="32">
                  <c:v>8502900</c:v>
                </c:pt>
                <c:pt idx="33">
                  <c:v>2875593</c:v>
                </c:pt>
                <c:pt idx="34">
                  <c:v>2063077</c:v>
                </c:pt>
                <c:pt idx="35">
                  <c:v>46423064</c:v>
                </c:pt>
                <c:pt idx="36">
                  <c:v>10553443</c:v>
                </c:pt>
                <c:pt idx="37">
                  <c:v>50801405</c:v>
                </c:pt>
                <c:pt idx="38">
                  <c:v>445426</c:v>
                </c:pt>
                <c:pt idx="39">
                  <c:v>525000</c:v>
                </c:pt>
                <c:pt idx="40">
                  <c:v>4586353</c:v>
                </c:pt>
                <c:pt idx="41">
                  <c:v>1973700</c:v>
                </c:pt>
                <c:pt idx="42">
                  <c:v>92000</c:v>
                </c:pt>
                <c:pt idx="43">
                  <c:v>11262564</c:v>
                </c:pt>
                <c:pt idx="44">
                  <c:v>9531712</c:v>
                </c:pt>
                <c:pt idx="45">
                  <c:v>1261208</c:v>
                </c:pt>
                <c:pt idx="46">
                  <c:v>2113077</c:v>
                </c:pt>
                <c:pt idx="47">
                  <c:v>3720400</c:v>
                </c:pt>
                <c:pt idx="48">
                  <c:v>30770375</c:v>
                </c:pt>
                <c:pt idx="49">
                  <c:v>1343000</c:v>
                </c:pt>
                <c:pt idx="50">
                  <c:v>4284889</c:v>
                </c:pt>
                <c:pt idx="51">
                  <c:v>9855571</c:v>
                </c:pt>
                <c:pt idx="52">
                  <c:v>5426252</c:v>
                </c:pt>
                <c:pt idx="53">
                  <c:v>31068000</c:v>
                </c:pt>
                <c:pt idx="54">
                  <c:v>4187161</c:v>
                </c:pt>
                <c:pt idx="55">
                  <c:v>11238317</c:v>
                </c:pt>
                <c:pt idx="56">
                  <c:v>27000000</c:v>
                </c:pt>
                <c:pt idx="57">
                  <c:v>10955000</c:v>
                </c:pt>
                <c:pt idx="58">
                  <c:v>19511000</c:v>
                </c:pt>
                <c:pt idx="59">
                  <c:v>3286936</c:v>
                </c:pt>
                <c:pt idx="60">
                  <c:v>60674003</c:v>
                </c:pt>
                <c:pt idx="61">
                  <c:v>2067000</c:v>
                </c:pt>
                <c:pt idx="62">
                  <c:v>676872</c:v>
                </c:pt>
                <c:pt idx="63">
                  <c:v>13567338</c:v>
                </c:pt>
                <c:pt idx="64">
                  <c:v>54956900</c:v>
                </c:pt>
                <c:pt idx="65">
                  <c:v>190428</c:v>
                </c:pt>
                <c:pt idx="66">
                  <c:v>2069162</c:v>
                </c:pt>
                <c:pt idx="67">
                  <c:v>79463663</c:v>
                </c:pt>
                <c:pt idx="68">
                  <c:v>7202198</c:v>
                </c:pt>
                <c:pt idx="69">
                  <c:v>2950210</c:v>
                </c:pt>
                <c:pt idx="70">
                  <c:v>7041599</c:v>
                </c:pt>
                <c:pt idx="71">
                  <c:v>6377195</c:v>
                </c:pt>
                <c:pt idx="72">
                  <c:v>3081677</c:v>
                </c:pt>
                <c:pt idx="73">
                  <c:v>3929141</c:v>
                </c:pt>
                <c:pt idx="74">
                  <c:v>1349667</c:v>
                </c:pt>
                <c:pt idx="75">
                  <c:v>3871643</c:v>
                </c:pt>
                <c:pt idx="76">
                  <c:v>205338000</c:v>
                </c:pt>
                <c:pt idx="77">
                  <c:v>17322796</c:v>
                </c:pt>
                <c:pt idx="78">
                  <c:v>67959000</c:v>
                </c:pt>
                <c:pt idx="79">
                  <c:v>10982754</c:v>
                </c:pt>
                <c:pt idx="80">
                  <c:v>16212000</c:v>
                </c:pt>
                <c:pt idx="81">
                  <c:v>10879829</c:v>
                </c:pt>
                <c:pt idx="82">
                  <c:v>48663285</c:v>
                </c:pt>
                <c:pt idx="83">
                  <c:v>4503000</c:v>
                </c:pt>
                <c:pt idx="84">
                  <c:v>20277597</c:v>
                </c:pt>
                <c:pt idx="85">
                  <c:v>2886026</c:v>
                </c:pt>
                <c:pt idx="86">
                  <c:v>40400000</c:v>
                </c:pt>
                <c:pt idx="87">
                  <c:v>91162000</c:v>
                </c:pt>
                <c:pt idx="88">
                  <c:v>255461700</c:v>
                </c:pt>
                <c:pt idx="89">
                  <c:v>33848242</c:v>
                </c:pt>
                <c:pt idx="90">
                  <c:v>31151643</c:v>
                </c:pt>
                <c:pt idx="91">
                  <c:v>573311</c:v>
                </c:pt>
                <c:pt idx="92">
                  <c:v>2998600</c:v>
                </c:pt>
                <c:pt idx="93">
                  <c:v>14517176</c:v>
                </c:pt>
                <c:pt idx="94">
                  <c:v>119530753</c:v>
                </c:pt>
                <c:pt idx="95">
                  <c:v>102580000</c:v>
                </c:pt>
                <c:pt idx="96">
                  <c:v>11410651</c:v>
                </c:pt>
                <c:pt idx="97">
                  <c:v>828324</c:v>
                </c:pt>
                <c:pt idx="98">
                  <c:v>1475000</c:v>
                </c:pt>
                <c:pt idx="99">
                  <c:v>17138707</c:v>
                </c:pt>
                <c:pt idx="100">
                  <c:v>9980243</c:v>
                </c:pt>
                <c:pt idx="101">
                  <c:v>99465819</c:v>
                </c:pt>
                <c:pt idx="102">
                  <c:v>1859203</c:v>
                </c:pt>
                <c:pt idx="103">
                  <c:v>2913281</c:v>
                </c:pt>
                <c:pt idx="104">
                  <c:v>43417000</c:v>
                </c:pt>
                <c:pt idx="105">
                  <c:v>9498700</c:v>
                </c:pt>
                <c:pt idx="106">
                  <c:v>23919000</c:v>
                </c:pt>
                <c:pt idx="107">
                  <c:v>16144000</c:v>
                </c:pt>
                <c:pt idx="108">
                  <c:v>7552318</c:v>
                </c:pt>
                <c:pt idx="109">
                  <c:v>8249574</c:v>
                </c:pt>
                <c:pt idx="110">
                  <c:v>16407000</c:v>
                </c:pt>
                <c:pt idx="111">
                  <c:v>4067564</c:v>
                </c:pt>
                <c:pt idx="112">
                  <c:v>24692144</c:v>
                </c:pt>
                <c:pt idx="113">
                  <c:v>91700000</c:v>
                </c:pt>
                <c:pt idx="114">
                  <c:v>199085847</c:v>
                </c:pt>
                <c:pt idx="115">
                  <c:v>51820000</c:v>
                </c:pt>
                <c:pt idx="116">
                  <c:v>9754830</c:v>
                </c:pt>
                <c:pt idx="117">
                  <c:v>735554</c:v>
                </c:pt>
                <c:pt idx="118">
                  <c:v>146600000</c:v>
                </c:pt>
                <c:pt idx="119">
                  <c:v>6190280</c:v>
                </c:pt>
                <c:pt idx="120">
                  <c:v>1882450</c:v>
                </c:pt>
                <c:pt idx="121">
                  <c:v>15806675</c:v>
                </c:pt>
                <c:pt idx="122">
                  <c:v>17693500</c:v>
                </c:pt>
                <c:pt idx="123">
                  <c:v>6000000</c:v>
                </c:pt>
                <c:pt idx="124">
                  <c:v>4467000</c:v>
                </c:pt>
                <c:pt idx="125">
                  <c:v>22434363</c:v>
                </c:pt>
                <c:pt idx="126">
                  <c:v>1201542</c:v>
                </c:pt>
                <c:pt idx="127">
                  <c:v>22534532</c:v>
                </c:pt>
                <c:pt idx="128">
                  <c:v>79200000</c:v>
                </c:pt>
                <c:pt idx="129">
                  <c:v>26494504</c:v>
                </c:pt>
                <c:pt idx="130">
                  <c:v>6167237</c:v>
                </c:pt>
                <c:pt idx="131">
                  <c:v>6783272</c:v>
                </c:pt>
                <c:pt idx="132">
                  <c:v>42539010</c:v>
                </c:pt>
                <c:pt idx="133">
                  <c:v>798000</c:v>
                </c:pt>
                <c:pt idx="134">
                  <c:v>182202000</c:v>
                </c:pt>
                <c:pt idx="135">
                  <c:v>8610000</c:v>
                </c:pt>
                <c:pt idx="136">
                  <c:v>171700000</c:v>
                </c:pt>
                <c:pt idx="137">
                  <c:v>8746128</c:v>
                </c:pt>
                <c:pt idx="138">
                  <c:v>45010056</c:v>
                </c:pt>
                <c:pt idx="139">
                  <c:v>6803699</c:v>
                </c:pt>
                <c:pt idx="140">
                  <c:v>7059653</c:v>
                </c:pt>
                <c:pt idx="141">
                  <c:v>37873253</c:v>
                </c:pt>
                <c:pt idx="142">
                  <c:v>4709000</c:v>
                </c:pt>
                <c:pt idx="143">
                  <c:v>4662446</c:v>
                </c:pt>
                <c:pt idx="144">
                  <c:v>13670084</c:v>
                </c:pt>
                <c:pt idx="145">
                  <c:v>81680000</c:v>
                </c:pt>
                <c:pt idx="146">
                  <c:v>51486253</c:v>
                </c:pt>
                <c:pt idx="147">
                  <c:v>11178921</c:v>
                </c:pt>
                <c:pt idx="148">
                  <c:v>15458332</c:v>
                </c:pt>
                <c:pt idx="149">
                  <c:v>12973808</c:v>
                </c:pt>
                <c:pt idx="150">
                  <c:v>31576400</c:v>
                </c:pt>
                <c:pt idx="151">
                  <c:v>6380803</c:v>
                </c:pt>
                <c:pt idx="152">
                  <c:v>17064854</c:v>
                </c:pt>
                <c:pt idx="153">
                  <c:v>5171943</c:v>
                </c:pt>
                <c:pt idx="154">
                  <c:v>25408000</c:v>
                </c:pt>
                <c:pt idx="155">
                  <c:v>10604000</c:v>
                </c:pt>
                <c:pt idx="156">
                  <c:v>1693398</c:v>
                </c:pt>
                <c:pt idx="157">
                  <c:v>31416000</c:v>
                </c:pt>
                <c:pt idx="158">
                  <c:v>37056169</c:v>
                </c:pt>
                <c:pt idx="159">
                  <c:v>6411776</c:v>
                </c:pt>
                <c:pt idx="160">
                  <c:v>24383301</c:v>
                </c:pt>
                <c:pt idx="161">
                  <c:v>12340000</c:v>
                </c:pt>
                <c:pt idx="162">
                  <c:v>40235000</c:v>
                </c:pt>
                <c:pt idx="163">
                  <c:v>32564342</c:v>
                </c:pt>
                <c:pt idx="164">
                  <c:v>24895000</c:v>
                </c:pt>
                <c:pt idx="165">
                  <c:v>10816143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50-421A-8D7F-962B00F43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29344"/>
        <c:axId val="76330880"/>
      </c:scatterChart>
      <c:valAx>
        <c:axId val="7632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CPI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330880"/>
        <c:crosses val="autoZero"/>
        <c:crossBetween val="midCat"/>
      </c:valAx>
      <c:valAx>
        <c:axId val="76330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6329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Sheet5!$F$1</c:f>
              <c:strCache>
                <c:ptCount val="1"/>
                <c:pt idx="0">
                  <c:v>CPI Deviation from Mean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Sheet5!$E$2:$E$28</c:f>
              <c:numCache>
                <c:formatCode>General</c:formatCode>
                <c:ptCount val="27"/>
                <c:pt idx="0">
                  <c:v>24104700</c:v>
                </c:pt>
                <c:pt idx="1">
                  <c:v>8662588</c:v>
                </c:pt>
                <c:pt idx="2">
                  <c:v>11250585</c:v>
                </c:pt>
                <c:pt idx="3">
                  <c:v>36048521</c:v>
                </c:pt>
                <c:pt idx="4">
                  <c:v>5707251</c:v>
                </c:pt>
                <c:pt idx="5">
                  <c:v>5488543</c:v>
                </c:pt>
                <c:pt idx="6">
                  <c:v>66689000</c:v>
                </c:pt>
                <c:pt idx="7">
                  <c:v>81459000</c:v>
                </c:pt>
                <c:pt idx="8">
                  <c:v>10955000</c:v>
                </c:pt>
                <c:pt idx="9">
                  <c:v>332529</c:v>
                </c:pt>
                <c:pt idx="10">
                  <c:v>6378000</c:v>
                </c:pt>
                <c:pt idx="11">
                  <c:v>8502900</c:v>
                </c:pt>
                <c:pt idx="12">
                  <c:v>60674003</c:v>
                </c:pt>
                <c:pt idx="13">
                  <c:v>126919659</c:v>
                </c:pt>
                <c:pt idx="14">
                  <c:v>562958</c:v>
                </c:pt>
                <c:pt idx="15">
                  <c:v>445426</c:v>
                </c:pt>
                <c:pt idx="16">
                  <c:v>17000059</c:v>
                </c:pt>
                <c:pt idx="17">
                  <c:v>4691480</c:v>
                </c:pt>
                <c:pt idx="18">
                  <c:v>5214900</c:v>
                </c:pt>
                <c:pt idx="19">
                  <c:v>10427301</c:v>
                </c:pt>
                <c:pt idx="20">
                  <c:v>54956900</c:v>
                </c:pt>
                <c:pt idx="21">
                  <c:v>46423064</c:v>
                </c:pt>
                <c:pt idx="22">
                  <c:v>9875378</c:v>
                </c:pt>
                <c:pt idx="23">
                  <c:v>8211700</c:v>
                </c:pt>
                <c:pt idx="24">
                  <c:v>79463663</c:v>
                </c:pt>
                <c:pt idx="25">
                  <c:v>64716000</c:v>
                </c:pt>
                <c:pt idx="26">
                  <c:v>323625762</c:v>
                </c:pt>
              </c:numCache>
            </c:numRef>
          </c:xVal>
          <c:yVal>
            <c:numRef>
              <c:f>Sheet5!$F$2:$F$28</c:f>
              <c:numCache>
                <c:formatCode>General</c:formatCode>
                <c:ptCount val="27"/>
                <c:pt idx="0">
                  <c:v>36.5</c:v>
                </c:pt>
                <c:pt idx="1">
                  <c:v>33.5</c:v>
                </c:pt>
                <c:pt idx="2">
                  <c:v>34.5</c:v>
                </c:pt>
                <c:pt idx="3">
                  <c:v>40.5</c:v>
                </c:pt>
                <c:pt idx="4">
                  <c:v>48.5</c:v>
                </c:pt>
                <c:pt idx="5">
                  <c:v>47.5</c:v>
                </c:pt>
                <c:pt idx="6">
                  <c:v>27.5</c:v>
                </c:pt>
                <c:pt idx="7">
                  <c:v>38.5</c:v>
                </c:pt>
                <c:pt idx="8">
                  <c:v>3.5</c:v>
                </c:pt>
                <c:pt idx="9">
                  <c:v>36.5</c:v>
                </c:pt>
                <c:pt idx="10">
                  <c:v>32.5</c:v>
                </c:pt>
                <c:pt idx="11">
                  <c:v>18.5</c:v>
                </c:pt>
                <c:pt idx="12">
                  <c:v>1.5</c:v>
                </c:pt>
                <c:pt idx="13">
                  <c:v>32.5</c:v>
                </c:pt>
                <c:pt idx="14">
                  <c:v>42.5</c:v>
                </c:pt>
                <c:pt idx="15">
                  <c:v>17.5</c:v>
                </c:pt>
                <c:pt idx="16">
                  <c:v>41.5</c:v>
                </c:pt>
                <c:pt idx="17">
                  <c:v>48.5</c:v>
                </c:pt>
                <c:pt idx="18">
                  <c:v>45.5</c:v>
                </c:pt>
                <c:pt idx="19">
                  <c:v>21.5</c:v>
                </c:pt>
                <c:pt idx="20">
                  <c:v>1.5</c:v>
                </c:pt>
                <c:pt idx="21">
                  <c:v>15.5</c:v>
                </c:pt>
                <c:pt idx="22">
                  <c:v>46.5</c:v>
                </c:pt>
                <c:pt idx="23">
                  <c:v>43.5</c:v>
                </c:pt>
                <c:pt idx="24">
                  <c:v>-0.5</c:v>
                </c:pt>
                <c:pt idx="25">
                  <c:v>38.5</c:v>
                </c:pt>
                <c:pt idx="26">
                  <c:v>33.5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BF-4BBA-8B88-D102CBA4F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57536"/>
        <c:axId val="76263424"/>
      </c:scatterChart>
      <c:valAx>
        <c:axId val="7625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263424"/>
        <c:crosses val="autoZero"/>
        <c:crossBetween val="midCat"/>
      </c:valAx>
      <c:valAx>
        <c:axId val="7626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257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Sheet5!$E$1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Sheet5!$D$2:$D$28</c:f>
              <c:numCache>
                <c:formatCode>General</c:formatCode>
                <c:ptCount val="27"/>
                <c:pt idx="0">
                  <c:v>36.5</c:v>
                </c:pt>
                <c:pt idx="1">
                  <c:v>33.5</c:v>
                </c:pt>
                <c:pt idx="2">
                  <c:v>34.5</c:v>
                </c:pt>
                <c:pt idx="3">
                  <c:v>40.5</c:v>
                </c:pt>
                <c:pt idx="4">
                  <c:v>48.5</c:v>
                </c:pt>
                <c:pt idx="5">
                  <c:v>47.5</c:v>
                </c:pt>
                <c:pt idx="6">
                  <c:v>27.5</c:v>
                </c:pt>
                <c:pt idx="7">
                  <c:v>38.5</c:v>
                </c:pt>
                <c:pt idx="8">
                  <c:v>3.5</c:v>
                </c:pt>
                <c:pt idx="9">
                  <c:v>36.5</c:v>
                </c:pt>
                <c:pt idx="10">
                  <c:v>32.5</c:v>
                </c:pt>
                <c:pt idx="11">
                  <c:v>18.5</c:v>
                </c:pt>
                <c:pt idx="12">
                  <c:v>1.5</c:v>
                </c:pt>
                <c:pt idx="13">
                  <c:v>32.5</c:v>
                </c:pt>
                <c:pt idx="14">
                  <c:v>42.5</c:v>
                </c:pt>
                <c:pt idx="15">
                  <c:v>17.5</c:v>
                </c:pt>
                <c:pt idx="16">
                  <c:v>41.5</c:v>
                </c:pt>
                <c:pt idx="17">
                  <c:v>48.5</c:v>
                </c:pt>
                <c:pt idx="18">
                  <c:v>45.5</c:v>
                </c:pt>
                <c:pt idx="19">
                  <c:v>21.5</c:v>
                </c:pt>
                <c:pt idx="20">
                  <c:v>1.5</c:v>
                </c:pt>
                <c:pt idx="21">
                  <c:v>15.5</c:v>
                </c:pt>
                <c:pt idx="22">
                  <c:v>46.5</c:v>
                </c:pt>
                <c:pt idx="23">
                  <c:v>43.5</c:v>
                </c:pt>
                <c:pt idx="24">
                  <c:v>-0.5</c:v>
                </c:pt>
                <c:pt idx="25">
                  <c:v>38.5</c:v>
                </c:pt>
                <c:pt idx="26">
                  <c:v>33.5</c:v>
                </c:pt>
              </c:numCache>
            </c:numRef>
          </c:xVal>
          <c:yVal>
            <c:numRef>
              <c:f>Sheet5!$E$2:$E$28</c:f>
              <c:numCache>
                <c:formatCode>General</c:formatCode>
                <c:ptCount val="27"/>
                <c:pt idx="0">
                  <c:v>24104700</c:v>
                </c:pt>
                <c:pt idx="1">
                  <c:v>8662588</c:v>
                </c:pt>
                <c:pt idx="2">
                  <c:v>11250585</c:v>
                </c:pt>
                <c:pt idx="3">
                  <c:v>36048521</c:v>
                </c:pt>
                <c:pt idx="4">
                  <c:v>5707251</c:v>
                </c:pt>
                <c:pt idx="5">
                  <c:v>5488543</c:v>
                </c:pt>
                <c:pt idx="6">
                  <c:v>66689000</c:v>
                </c:pt>
                <c:pt idx="7">
                  <c:v>81459000</c:v>
                </c:pt>
                <c:pt idx="8">
                  <c:v>10955000</c:v>
                </c:pt>
                <c:pt idx="9">
                  <c:v>332529</c:v>
                </c:pt>
                <c:pt idx="10">
                  <c:v>6378000</c:v>
                </c:pt>
                <c:pt idx="11">
                  <c:v>8502900</c:v>
                </c:pt>
                <c:pt idx="12">
                  <c:v>60674003</c:v>
                </c:pt>
                <c:pt idx="13">
                  <c:v>126919659</c:v>
                </c:pt>
                <c:pt idx="14">
                  <c:v>562958</c:v>
                </c:pt>
                <c:pt idx="15">
                  <c:v>445426</c:v>
                </c:pt>
                <c:pt idx="16">
                  <c:v>17000059</c:v>
                </c:pt>
                <c:pt idx="17">
                  <c:v>4691480</c:v>
                </c:pt>
                <c:pt idx="18">
                  <c:v>5214900</c:v>
                </c:pt>
                <c:pt idx="19">
                  <c:v>10427301</c:v>
                </c:pt>
                <c:pt idx="20">
                  <c:v>54956900</c:v>
                </c:pt>
                <c:pt idx="21">
                  <c:v>46423064</c:v>
                </c:pt>
                <c:pt idx="22">
                  <c:v>9875378</c:v>
                </c:pt>
                <c:pt idx="23">
                  <c:v>8211700</c:v>
                </c:pt>
                <c:pt idx="24">
                  <c:v>79463663</c:v>
                </c:pt>
                <c:pt idx="25">
                  <c:v>64716000</c:v>
                </c:pt>
                <c:pt idx="26">
                  <c:v>323625762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0C-4DF7-A15D-7F3452521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79168"/>
        <c:axId val="76350592"/>
      </c:scatterChart>
      <c:valAx>
        <c:axId val="762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350592"/>
        <c:crosses val="autoZero"/>
        <c:crossBetween val="midCat"/>
      </c:valAx>
      <c:valAx>
        <c:axId val="7635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2791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Sheet5!$H$1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Sheet5!$G$2:$G$28</c:f>
              <c:numCache>
                <c:formatCode>General</c:formatCode>
                <c:ptCount val="27"/>
                <c:pt idx="0">
                  <c:v>6.2999999999999972</c:v>
                </c:pt>
                <c:pt idx="1">
                  <c:v>3.2999999999999972</c:v>
                </c:pt>
                <c:pt idx="2">
                  <c:v>4.2999999999999972</c:v>
                </c:pt>
                <c:pt idx="3">
                  <c:v>10.299999999999997</c:v>
                </c:pt>
                <c:pt idx="4">
                  <c:v>18.299999999999997</c:v>
                </c:pt>
                <c:pt idx="5">
                  <c:v>17.299999999999997</c:v>
                </c:pt>
                <c:pt idx="6">
                  <c:v>-2.7000000000000028</c:v>
                </c:pt>
                <c:pt idx="7">
                  <c:v>8.2999999999999972</c:v>
                </c:pt>
                <c:pt idx="8">
                  <c:v>-26.700000000000003</c:v>
                </c:pt>
                <c:pt idx="9">
                  <c:v>6.2999999999999972</c:v>
                </c:pt>
                <c:pt idx="10">
                  <c:v>2.2999999999999972</c:v>
                </c:pt>
                <c:pt idx="11">
                  <c:v>-11.700000000000003</c:v>
                </c:pt>
                <c:pt idx="12">
                  <c:v>-28.700000000000003</c:v>
                </c:pt>
                <c:pt idx="13">
                  <c:v>2.2999999999999972</c:v>
                </c:pt>
                <c:pt idx="14">
                  <c:v>12.299999999999997</c:v>
                </c:pt>
                <c:pt idx="15">
                  <c:v>-12.700000000000003</c:v>
                </c:pt>
                <c:pt idx="16">
                  <c:v>11.299999999999997</c:v>
                </c:pt>
                <c:pt idx="17">
                  <c:v>18.299999999999997</c:v>
                </c:pt>
                <c:pt idx="18">
                  <c:v>15.299999999999997</c:v>
                </c:pt>
                <c:pt idx="19">
                  <c:v>-8.7000000000000028</c:v>
                </c:pt>
                <c:pt idx="20">
                  <c:v>-28.700000000000003</c:v>
                </c:pt>
                <c:pt idx="21">
                  <c:v>-14.700000000000003</c:v>
                </c:pt>
                <c:pt idx="22">
                  <c:v>16.299999999999997</c:v>
                </c:pt>
                <c:pt idx="23">
                  <c:v>13.299999999999997</c:v>
                </c:pt>
                <c:pt idx="24">
                  <c:v>-30.700000000000003</c:v>
                </c:pt>
                <c:pt idx="25">
                  <c:v>8.2999999999999972</c:v>
                </c:pt>
                <c:pt idx="26">
                  <c:v>3.2999999999999972</c:v>
                </c:pt>
              </c:numCache>
            </c:numRef>
          </c:xVal>
          <c:yVal>
            <c:numRef>
              <c:f>Sheet5!$H$2:$H$28</c:f>
              <c:numCache>
                <c:formatCode>General</c:formatCode>
                <c:ptCount val="27"/>
                <c:pt idx="0">
                  <c:v>24104700</c:v>
                </c:pt>
                <c:pt idx="1">
                  <c:v>8662588</c:v>
                </c:pt>
                <c:pt idx="2">
                  <c:v>11250585</c:v>
                </c:pt>
                <c:pt idx="3">
                  <c:v>36048521</c:v>
                </c:pt>
                <c:pt idx="4">
                  <c:v>5707251</c:v>
                </c:pt>
                <c:pt idx="5">
                  <c:v>5488543</c:v>
                </c:pt>
                <c:pt idx="6">
                  <c:v>66689000</c:v>
                </c:pt>
                <c:pt idx="7">
                  <c:v>81459000</c:v>
                </c:pt>
                <c:pt idx="8">
                  <c:v>10955000</c:v>
                </c:pt>
                <c:pt idx="9">
                  <c:v>332529</c:v>
                </c:pt>
                <c:pt idx="10">
                  <c:v>6378000</c:v>
                </c:pt>
                <c:pt idx="11">
                  <c:v>8502900</c:v>
                </c:pt>
                <c:pt idx="12">
                  <c:v>60674003</c:v>
                </c:pt>
                <c:pt idx="13">
                  <c:v>126919659</c:v>
                </c:pt>
                <c:pt idx="14">
                  <c:v>562958</c:v>
                </c:pt>
                <c:pt idx="15">
                  <c:v>445426</c:v>
                </c:pt>
                <c:pt idx="16">
                  <c:v>17000059</c:v>
                </c:pt>
                <c:pt idx="17">
                  <c:v>4691480</c:v>
                </c:pt>
                <c:pt idx="18">
                  <c:v>5214900</c:v>
                </c:pt>
                <c:pt idx="19">
                  <c:v>10427301</c:v>
                </c:pt>
                <c:pt idx="20">
                  <c:v>54956900</c:v>
                </c:pt>
                <c:pt idx="21">
                  <c:v>46423064</c:v>
                </c:pt>
                <c:pt idx="22">
                  <c:v>9875378</c:v>
                </c:pt>
                <c:pt idx="23">
                  <c:v>8211700</c:v>
                </c:pt>
                <c:pt idx="24">
                  <c:v>79463663</c:v>
                </c:pt>
                <c:pt idx="25">
                  <c:v>64716000</c:v>
                </c:pt>
                <c:pt idx="26">
                  <c:v>323625762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3E-4D22-B863-39DAF8493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74784"/>
        <c:axId val="76376320"/>
      </c:scatterChart>
      <c:valAx>
        <c:axId val="7637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CPI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376320"/>
        <c:crosses val="autoZero"/>
        <c:crossBetween val="midCat"/>
      </c:valAx>
      <c:valAx>
        <c:axId val="76376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374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Sheet2!$E$175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Sheet2!$D$176:$D$197</c:f>
              <c:numCache>
                <c:formatCode>General</c:formatCode>
                <c:ptCount val="22"/>
                <c:pt idx="0">
                  <c:v>-0.39999999999999858</c:v>
                </c:pt>
                <c:pt idx="1">
                  <c:v>15.600000000000001</c:v>
                </c:pt>
                <c:pt idx="2">
                  <c:v>16.600000000000001</c:v>
                </c:pt>
                <c:pt idx="3">
                  <c:v>24.6</c:v>
                </c:pt>
                <c:pt idx="4">
                  <c:v>-18.399999999999999</c:v>
                </c:pt>
                <c:pt idx="5">
                  <c:v>-20.399999999999999</c:v>
                </c:pt>
                <c:pt idx="6">
                  <c:v>-9.3999999999999986</c:v>
                </c:pt>
                <c:pt idx="7">
                  <c:v>5.6000000000000014</c:v>
                </c:pt>
                <c:pt idx="8">
                  <c:v>33.6</c:v>
                </c:pt>
                <c:pt idx="9">
                  <c:v>8.6000000000000014</c:v>
                </c:pt>
                <c:pt idx="10">
                  <c:v>-18.399999999999999</c:v>
                </c:pt>
                <c:pt idx="11">
                  <c:v>34.6</c:v>
                </c:pt>
                <c:pt idx="12">
                  <c:v>14.600000000000001</c:v>
                </c:pt>
                <c:pt idx="13">
                  <c:v>-20.399999999999999</c:v>
                </c:pt>
                <c:pt idx="14">
                  <c:v>-0.39999999999999858</c:v>
                </c:pt>
                <c:pt idx="15">
                  <c:v>-24.4</c:v>
                </c:pt>
                <c:pt idx="16">
                  <c:v>-21.4</c:v>
                </c:pt>
                <c:pt idx="17">
                  <c:v>-0.39999999999999858</c:v>
                </c:pt>
                <c:pt idx="18">
                  <c:v>1.6000000000000014</c:v>
                </c:pt>
                <c:pt idx="19">
                  <c:v>-5.3999999999999986</c:v>
                </c:pt>
                <c:pt idx="20">
                  <c:v>-1.3999999999999986</c:v>
                </c:pt>
                <c:pt idx="21">
                  <c:v>-14.399999999999999</c:v>
                </c:pt>
              </c:numCache>
            </c:numRef>
          </c:xVal>
          <c:yVal>
            <c:numRef>
              <c:f>Sheet2!$E$176:$E$197</c:f>
              <c:numCache>
                <c:formatCode>General</c:formatCode>
                <c:ptCount val="22"/>
                <c:pt idx="0">
                  <c:v>91162000</c:v>
                </c:pt>
                <c:pt idx="1">
                  <c:v>30770375</c:v>
                </c:pt>
                <c:pt idx="2">
                  <c:v>9531712</c:v>
                </c:pt>
                <c:pt idx="3">
                  <c:v>8502900</c:v>
                </c:pt>
                <c:pt idx="4">
                  <c:v>17064854</c:v>
                </c:pt>
                <c:pt idx="5">
                  <c:v>37056169</c:v>
                </c:pt>
                <c:pt idx="6">
                  <c:v>79200000</c:v>
                </c:pt>
                <c:pt idx="7">
                  <c:v>79463663</c:v>
                </c:pt>
                <c:pt idx="8">
                  <c:v>5779760</c:v>
                </c:pt>
                <c:pt idx="9">
                  <c:v>3286936</c:v>
                </c:pt>
                <c:pt idx="10">
                  <c:v>25408000</c:v>
                </c:pt>
                <c:pt idx="11">
                  <c:v>2545603</c:v>
                </c:pt>
                <c:pt idx="12">
                  <c:v>1343000</c:v>
                </c:pt>
                <c:pt idx="13">
                  <c:v>6411776</c:v>
                </c:pt>
                <c:pt idx="14">
                  <c:v>40400000</c:v>
                </c:pt>
                <c:pt idx="15">
                  <c:v>40235000</c:v>
                </c:pt>
                <c:pt idx="16">
                  <c:v>12340000</c:v>
                </c:pt>
                <c:pt idx="17">
                  <c:v>33848242</c:v>
                </c:pt>
                <c:pt idx="18">
                  <c:v>10982754</c:v>
                </c:pt>
                <c:pt idx="19">
                  <c:v>4067564</c:v>
                </c:pt>
                <c:pt idx="20">
                  <c:v>14517176</c:v>
                </c:pt>
                <c:pt idx="21">
                  <c:v>13670084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6C-49AE-9B5A-54857615B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06816"/>
        <c:axId val="75508352"/>
      </c:scatterChart>
      <c:valAx>
        <c:axId val="7550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CPI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508352"/>
        <c:crosses val="autoZero"/>
        <c:crossBetween val="midCat"/>
      </c:valAx>
      <c:valAx>
        <c:axId val="7550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506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Sheet5!$D$42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Sheet5!$C$43:$C$69</c:f>
              <c:numCache>
                <c:formatCode>General</c:formatCode>
                <c:ptCount val="27"/>
                <c:pt idx="0">
                  <c:v>5.1000000000000045E-2</c:v>
                </c:pt>
                <c:pt idx="1">
                  <c:v>1.0000000000000009E-3</c:v>
                </c:pt>
                <c:pt idx="2">
                  <c:v>6.0000000000000053E-3</c:v>
                </c:pt>
                <c:pt idx="3">
                  <c:v>2.9000000000000026E-2</c:v>
                </c:pt>
                <c:pt idx="4">
                  <c:v>3.9000000000000035E-2</c:v>
                </c:pt>
                <c:pt idx="5">
                  <c:v>-1.0000000000000009E-3</c:v>
                </c:pt>
                <c:pt idx="6">
                  <c:v>4.0000000000000036E-3</c:v>
                </c:pt>
                <c:pt idx="7">
                  <c:v>3.2000000000000028E-2</c:v>
                </c:pt>
                <c:pt idx="8">
                  <c:v>-1.9000000000000017E-2</c:v>
                </c:pt>
                <c:pt idx="9">
                  <c:v>1.5000000000000013E-2</c:v>
                </c:pt>
                <c:pt idx="10">
                  <c:v>3.2000000000000028E-2</c:v>
                </c:pt>
                <c:pt idx="11">
                  <c:v>1.0000000000000009E-2</c:v>
                </c:pt>
                <c:pt idx="12">
                  <c:v>-1.100000000000001E-2</c:v>
                </c:pt>
                <c:pt idx="13">
                  <c:v>7.0000000000000062E-3</c:v>
                </c:pt>
                <c:pt idx="14">
                  <c:v>8.0000000000000071E-3</c:v>
                </c:pt>
                <c:pt idx="15">
                  <c:v>-4.500000000000004E-2</c:v>
                </c:pt>
                <c:pt idx="16">
                  <c:v>3.8000000000000034E-2</c:v>
                </c:pt>
                <c:pt idx="17">
                  <c:v>2.9000000000000026E-2</c:v>
                </c:pt>
                <c:pt idx="18">
                  <c:v>5.9999999999999942E-2</c:v>
                </c:pt>
                <c:pt idx="19">
                  <c:v>-5.4000000000000048E-2</c:v>
                </c:pt>
                <c:pt idx="20">
                  <c:v>-0.21799999999999997</c:v>
                </c:pt>
                <c:pt idx="21">
                  <c:v>-8.0000000000000071E-3</c:v>
                </c:pt>
                <c:pt idx="22">
                  <c:v>2.300000000000002E-2</c:v>
                </c:pt>
                <c:pt idx="23">
                  <c:v>4.6000000000000041E-2</c:v>
                </c:pt>
                <c:pt idx="24">
                  <c:v>-0.123</c:v>
                </c:pt>
                <c:pt idx="25">
                  <c:v>2.300000000000002E-2</c:v>
                </c:pt>
                <c:pt idx="26">
                  <c:v>3.1000000000000028E-2</c:v>
                </c:pt>
              </c:numCache>
            </c:numRef>
          </c:xVal>
          <c:yVal>
            <c:numRef>
              <c:f>Sheet5!$D$43:$D$69</c:f>
              <c:numCache>
                <c:formatCode>General</c:formatCode>
                <c:ptCount val="27"/>
                <c:pt idx="0">
                  <c:v>24104700</c:v>
                </c:pt>
                <c:pt idx="1">
                  <c:v>8662588</c:v>
                </c:pt>
                <c:pt idx="2">
                  <c:v>11250585</c:v>
                </c:pt>
                <c:pt idx="3">
                  <c:v>36048521</c:v>
                </c:pt>
                <c:pt idx="4">
                  <c:v>5707251</c:v>
                </c:pt>
                <c:pt idx="5">
                  <c:v>5488543</c:v>
                </c:pt>
                <c:pt idx="6">
                  <c:v>66689000</c:v>
                </c:pt>
                <c:pt idx="7">
                  <c:v>81459000</c:v>
                </c:pt>
                <c:pt idx="8">
                  <c:v>10955000</c:v>
                </c:pt>
                <c:pt idx="9">
                  <c:v>332529</c:v>
                </c:pt>
                <c:pt idx="10">
                  <c:v>6378000</c:v>
                </c:pt>
                <c:pt idx="11">
                  <c:v>8502900</c:v>
                </c:pt>
                <c:pt idx="12">
                  <c:v>60674003</c:v>
                </c:pt>
                <c:pt idx="13">
                  <c:v>126919659</c:v>
                </c:pt>
                <c:pt idx="14">
                  <c:v>562958</c:v>
                </c:pt>
                <c:pt idx="15">
                  <c:v>445426</c:v>
                </c:pt>
                <c:pt idx="16">
                  <c:v>17000059</c:v>
                </c:pt>
                <c:pt idx="17">
                  <c:v>4691480</c:v>
                </c:pt>
                <c:pt idx="18">
                  <c:v>5214900</c:v>
                </c:pt>
                <c:pt idx="19">
                  <c:v>10427301</c:v>
                </c:pt>
                <c:pt idx="20">
                  <c:v>54956900</c:v>
                </c:pt>
                <c:pt idx="21">
                  <c:v>46423064</c:v>
                </c:pt>
                <c:pt idx="22">
                  <c:v>9875378</c:v>
                </c:pt>
                <c:pt idx="23">
                  <c:v>8211700</c:v>
                </c:pt>
                <c:pt idx="24">
                  <c:v>79463663</c:v>
                </c:pt>
                <c:pt idx="25">
                  <c:v>64716000</c:v>
                </c:pt>
                <c:pt idx="26">
                  <c:v>323625762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34-4BF3-A0BD-F4616EDC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42976"/>
        <c:axId val="78941184"/>
      </c:scatterChart>
      <c:valAx>
        <c:axId val="7894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HDI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941184"/>
        <c:crosses val="autoZero"/>
        <c:crossBetween val="midCat"/>
      </c:valAx>
      <c:valAx>
        <c:axId val="78941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942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Sheet5!$D$74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Sheet5!$C$75:$C$101</c:f>
              <c:numCache>
                <c:formatCode>General</c:formatCode>
                <c:ptCount val="27"/>
                <c:pt idx="0">
                  <c:v>-0.69999999999999973</c:v>
                </c:pt>
                <c:pt idx="1">
                  <c:v>-0.69999999999999973</c:v>
                </c:pt>
                <c:pt idx="2">
                  <c:v>-0.29999999999999982</c:v>
                </c:pt>
                <c:pt idx="3">
                  <c:v>-1.5</c:v>
                </c:pt>
                <c:pt idx="4">
                  <c:v>-2.0999999999999996</c:v>
                </c:pt>
                <c:pt idx="5">
                  <c:v>-1.0999999999999996</c:v>
                </c:pt>
                <c:pt idx="6">
                  <c:v>1</c:v>
                </c:pt>
                <c:pt idx="7">
                  <c:v>-0.5</c:v>
                </c:pt>
                <c:pt idx="8">
                  <c:v>2</c:v>
                </c:pt>
                <c:pt idx="9">
                  <c:v>1</c:v>
                </c:pt>
                <c:pt idx="10">
                  <c:v>0.29999999999999982</c:v>
                </c:pt>
                <c:pt idx="11">
                  <c:v>1.2000000000000002</c:v>
                </c:pt>
                <c:pt idx="12">
                  <c:v>0.70000000000000018</c:v>
                </c:pt>
                <c:pt idx="13">
                  <c:v>-0.5</c:v>
                </c:pt>
                <c:pt idx="14">
                  <c:v>-0.69999999999999973</c:v>
                </c:pt>
                <c:pt idx="15">
                  <c:v>0.40000000000000036</c:v>
                </c:pt>
                <c:pt idx="16">
                  <c:v>-0.29999999999999982</c:v>
                </c:pt>
                <c:pt idx="17">
                  <c:v>-0.69999999999999973</c:v>
                </c:pt>
                <c:pt idx="18">
                  <c:v>-3.0999999999999996</c:v>
                </c:pt>
                <c:pt idx="19">
                  <c:v>0.5</c:v>
                </c:pt>
                <c:pt idx="20">
                  <c:v>2.7</c:v>
                </c:pt>
                <c:pt idx="21">
                  <c:v>1.2000000000000002</c:v>
                </c:pt>
                <c:pt idx="22">
                  <c:v>-1.0999999999999996</c:v>
                </c:pt>
                <c:pt idx="23">
                  <c:v>-0.89999999999999991</c:v>
                </c:pt>
                <c:pt idx="24">
                  <c:v>2.5</c:v>
                </c:pt>
                <c:pt idx="25">
                  <c:v>0.29999999999999982</c:v>
                </c:pt>
                <c:pt idx="26">
                  <c:v>1</c:v>
                </c:pt>
              </c:numCache>
            </c:numRef>
          </c:xVal>
          <c:yVal>
            <c:numRef>
              <c:f>Sheet5!$D$75:$D$101</c:f>
              <c:numCache>
                <c:formatCode>General</c:formatCode>
                <c:ptCount val="27"/>
                <c:pt idx="0">
                  <c:v>24104700</c:v>
                </c:pt>
                <c:pt idx="1">
                  <c:v>8662588</c:v>
                </c:pt>
                <c:pt idx="2">
                  <c:v>11250585</c:v>
                </c:pt>
                <c:pt idx="3">
                  <c:v>36048521</c:v>
                </c:pt>
                <c:pt idx="4">
                  <c:v>5707251</c:v>
                </c:pt>
                <c:pt idx="5">
                  <c:v>5488543</c:v>
                </c:pt>
                <c:pt idx="6">
                  <c:v>66689000</c:v>
                </c:pt>
                <c:pt idx="7">
                  <c:v>81459000</c:v>
                </c:pt>
                <c:pt idx="8">
                  <c:v>10955000</c:v>
                </c:pt>
                <c:pt idx="9">
                  <c:v>332529</c:v>
                </c:pt>
                <c:pt idx="10">
                  <c:v>6378000</c:v>
                </c:pt>
                <c:pt idx="11">
                  <c:v>8502900</c:v>
                </c:pt>
                <c:pt idx="12">
                  <c:v>60674003</c:v>
                </c:pt>
                <c:pt idx="13">
                  <c:v>126919659</c:v>
                </c:pt>
                <c:pt idx="14">
                  <c:v>562958</c:v>
                </c:pt>
                <c:pt idx="15">
                  <c:v>445426</c:v>
                </c:pt>
                <c:pt idx="16">
                  <c:v>17000059</c:v>
                </c:pt>
                <c:pt idx="17">
                  <c:v>4691480</c:v>
                </c:pt>
                <c:pt idx="18">
                  <c:v>5214900</c:v>
                </c:pt>
                <c:pt idx="19">
                  <c:v>10427301</c:v>
                </c:pt>
                <c:pt idx="20">
                  <c:v>54956900</c:v>
                </c:pt>
                <c:pt idx="21">
                  <c:v>46423064</c:v>
                </c:pt>
                <c:pt idx="22">
                  <c:v>9875378</c:v>
                </c:pt>
                <c:pt idx="23">
                  <c:v>8211700</c:v>
                </c:pt>
                <c:pt idx="24">
                  <c:v>79463663</c:v>
                </c:pt>
                <c:pt idx="25">
                  <c:v>64716000</c:v>
                </c:pt>
                <c:pt idx="26">
                  <c:v>323625762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D8-436C-AE94-A4EBCF6D6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158528"/>
        <c:axId val="63156992"/>
      </c:scatterChart>
      <c:valAx>
        <c:axId val="6315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PII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156992"/>
        <c:crosses val="autoZero"/>
        <c:crossBetween val="midCat"/>
      </c:valAx>
      <c:valAx>
        <c:axId val="63156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158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Sheet4!$D$1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Sheet4!$C$2:$C$168</c:f>
              <c:numCache>
                <c:formatCode>General</c:formatCode>
                <c:ptCount val="167"/>
                <c:pt idx="0">
                  <c:v>0.22800000000000009</c:v>
                </c:pt>
                <c:pt idx="1">
                  <c:v>0.19800000000000006</c:v>
                </c:pt>
                <c:pt idx="2">
                  <c:v>0.21600000000000008</c:v>
                </c:pt>
                <c:pt idx="3">
                  <c:v>0.21800000000000008</c:v>
                </c:pt>
                <c:pt idx="4">
                  <c:v>0.22700000000000009</c:v>
                </c:pt>
                <c:pt idx="5">
                  <c:v>0.252</c:v>
                </c:pt>
                <c:pt idx="6">
                  <c:v>0.24199999999999999</c:v>
                </c:pt>
                <c:pt idx="7">
                  <c:v>0.22800000000000009</c:v>
                </c:pt>
                <c:pt idx="8">
                  <c:v>0.22300000000000009</c:v>
                </c:pt>
                <c:pt idx="9">
                  <c:v>0.22900000000000009</c:v>
                </c:pt>
                <c:pt idx="10">
                  <c:v>0.20100000000000007</c:v>
                </c:pt>
                <c:pt idx="11">
                  <c:v>0.21200000000000008</c:v>
                </c:pt>
                <c:pt idx="12">
                  <c:v>0.24199999999999999</c:v>
                </c:pt>
                <c:pt idx="13">
                  <c:v>0.22400000000000009</c:v>
                </c:pt>
                <c:pt idx="14">
                  <c:v>0.19900000000000007</c:v>
                </c:pt>
                <c:pt idx="15">
                  <c:v>0.19600000000000006</c:v>
                </c:pt>
                <c:pt idx="16">
                  <c:v>0.22300000000000009</c:v>
                </c:pt>
                <c:pt idx="17">
                  <c:v>0.22000000000000008</c:v>
                </c:pt>
                <c:pt idx="18">
                  <c:v>0.22600000000000009</c:v>
                </c:pt>
                <c:pt idx="19">
                  <c:v>0.20600000000000007</c:v>
                </c:pt>
                <c:pt idx="20">
                  <c:v>9.8000000000000087E-2</c:v>
                </c:pt>
                <c:pt idx="21">
                  <c:v>0.15900000000000003</c:v>
                </c:pt>
                <c:pt idx="22">
                  <c:v>0.15000000000000002</c:v>
                </c:pt>
                <c:pt idx="23">
                  <c:v>0.16800000000000004</c:v>
                </c:pt>
                <c:pt idx="24">
                  <c:v>0.20000000000000007</c:v>
                </c:pt>
                <c:pt idx="25">
                  <c:v>0.14300000000000002</c:v>
                </c:pt>
                <c:pt idx="26">
                  <c:v>-8.9999999999999969E-2</c:v>
                </c:pt>
                <c:pt idx="27">
                  <c:v>1.0000000000000009E-3</c:v>
                </c:pt>
                <c:pt idx="28">
                  <c:v>0.14600000000000002</c:v>
                </c:pt>
                <c:pt idx="29">
                  <c:v>0.15800000000000003</c:v>
                </c:pt>
                <c:pt idx="30">
                  <c:v>0.18800000000000006</c:v>
                </c:pt>
                <c:pt idx="31">
                  <c:v>0.15900000000000003</c:v>
                </c:pt>
                <c:pt idx="32">
                  <c:v>0.20200000000000007</c:v>
                </c:pt>
                <c:pt idx="33">
                  <c:v>0.15100000000000002</c:v>
                </c:pt>
                <c:pt idx="34">
                  <c:v>0.19300000000000006</c:v>
                </c:pt>
                <c:pt idx="35">
                  <c:v>0.18700000000000006</c:v>
                </c:pt>
                <c:pt idx="36">
                  <c:v>0.18100000000000005</c:v>
                </c:pt>
                <c:pt idx="37">
                  <c:v>0.20400000000000007</c:v>
                </c:pt>
                <c:pt idx="38">
                  <c:v>0.15900000000000003</c:v>
                </c:pt>
                <c:pt idx="39">
                  <c:v>-4.8999999999999932E-2</c:v>
                </c:pt>
                <c:pt idx="40">
                  <c:v>7.900000000000007E-2</c:v>
                </c:pt>
                <c:pt idx="41">
                  <c:v>0.13300000000000001</c:v>
                </c:pt>
                <c:pt idx="42">
                  <c:v>8.5000000000000075E-2</c:v>
                </c:pt>
                <c:pt idx="43">
                  <c:v>-0.19899999999999995</c:v>
                </c:pt>
                <c:pt idx="44">
                  <c:v>4.4000000000000039E-2</c:v>
                </c:pt>
                <c:pt idx="45">
                  <c:v>8.4000000000000075E-2</c:v>
                </c:pt>
                <c:pt idx="46">
                  <c:v>-5.699999999999994E-2</c:v>
                </c:pt>
                <c:pt idx="47">
                  <c:v>7.2000000000000064E-2</c:v>
                </c:pt>
                <c:pt idx="48">
                  <c:v>0.15000000000000002</c:v>
                </c:pt>
                <c:pt idx="49">
                  <c:v>0.127</c:v>
                </c:pt>
                <c:pt idx="50">
                  <c:v>0.13</c:v>
                </c:pt>
                <c:pt idx="51">
                  <c:v>0.13900000000000001</c:v>
                </c:pt>
                <c:pt idx="52">
                  <c:v>0.14800000000000002</c:v>
                </c:pt>
                <c:pt idx="53">
                  <c:v>9.2000000000000082E-2</c:v>
                </c:pt>
                <c:pt idx="54">
                  <c:v>0.10300000000000009</c:v>
                </c:pt>
                <c:pt idx="55">
                  <c:v>7.8000000000000069E-2</c:v>
                </c:pt>
                <c:pt idx="56">
                  <c:v>-0.11799999999999999</c:v>
                </c:pt>
                <c:pt idx="57">
                  <c:v>0.16900000000000004</c:v>
                </c:pt>
                <c:pt idx="58">
                  <c:v>0.10500000000000009</c:v>
                </c:pt>
                <c:pt idx="59">
                  <c:v>9.9000000000000088E-2</c:v>
                </c:pt>
                <c:pt idx="60">
                  <c:v>0.19000000000000006</c:v>
                </c:pt>
                <c:pt idx="61">
                  <c:v>-0.19999999999999996</c:v>
                </c:pt>
                <c:pt idx="62">
                  <c:v>0.1100000000000001</c:v>
                </c:pt>
                <c:pt idx="63">
                  <c:v>-0.20299999999999996</c:v>
                </c:pt>
                <c:pt idx="64">
                  <c:v>-3.0999999999999917E-2</c:v>
                </c:pt>
                <c:pt idx="65">
                  <c:v>-0.123</c:v>
                </c:pt>
                <c:pt idx="66">
                  <c:v>5.1000000000000045E-2</c:v>
                </c:pt>
                <c:pt idx="67">
                  <c:v>7.0000000000000062E-2</c:v>
                </c:pt>
                <c:pt idx="68">
                  <c:v>9.7000000000000086E-2</c:v>
                </c:pt>
                <c:pt idx="69">
                  <c:v>3.3000000000000029E-2</c:v>
                </c:pt>
                <c:pt idx="70">
                  <c:v>7.900000000000007E-2</c:v>
                </c:pt>
                <c:pt idx="71">
                  <c:v>-1.6999999999999904E-2</c:v>
                </c:pt>
                <c:pt idx="72">
                  <c:v>3.8000000000000034E-2</c:v>
                </c:pt>
                <c:pt idx="73">
                  <c:v>9.1000000000000081E-2</c:v>
                </c:pt>
                <c:pt idx="74">
                  <c:v>8.3000000000000074E-2</c:v>
                </c:pt>
                <c:pt idx="75">
                  <c:v>5.3000000000000047E-2</c:v>
                </c:pt>
                <c:pt idx="76">
                  <c:v>5.7000000000000051E-2</c:v>
                </c:pt>
                <c:pt idx="77">
                  <c:v>-0.29499999999999993</c:v>
                </c:pt>
                <c:pt idx="78">
                  <c:v>-7.2999999999999954E-2</c:v>
                </c:pt>
                <c:pt idx="79">
                  <c:v>4.3000000000000038E-2</c:v>
                </c:pt>
                <c:pt idx="80">
                  <c:v>2.8000000000000025E-2</c:v>
                </c:pt>
                <c:pt idx="81">
                  <c:v>-0.11799999999999999</c:v>
                </c:pt>
                <c:pt idx="82">
                  <c:v>-0.21199999999999997</c:v>
                </c:pt>
                <c:pt idx="83">
                  <c:v>4.1000000000000036E-2</c:v>
                </c:pt>
                <c:pt idx="84">
                  <c:v>3.0000000000000027E-2</c:v>
                </c:pt>
                <c:pt idx="85">
                  <c:v>-0.26999999999999996</c:v>
                </c:pt>
                <c:pt idx="86">
                  <c:v>6.9000000000000061E-2</c:v>
                </c:pt>
                <c:pt idx="87">
                  <c:v>6.700000000000006E-2</c:v>
                </c:pt>
                <c:pt idx="88">
                  <c:v>4.8000000000000043E-2</c:v>
                </c:pt>
                <c:pt idx="89">
                  <c:v>-6.0000000000000053E-3</c:v>
                </c:pt>
                <c:pt idx="90">
                  <c:v>-8.0000000000000071E-3</c:v>
                </c:pt>
                <c:pt idx="91">
                  <c:v>-4.9999999999999933E-2</c:v>
                </c:pt>
                <c:pt idx="92">
                  <c:v>4.3000000000000038E-2</c:v>
                </c:pt>
                <c:pt idx="93">
                  <c:v>2.8000000000000025E-2</c:v>
                </c:pt>
                <c:pt idx="94">
                  <c:v>4.6000000000000041E-2</c:v>
                </c:pt>
                <c:pt idx="95">
                  <c:v>-0.25499999999999995</c:v>
                </c:pt>
                <c:pt idx="96">
                  <c:v>6.5000000000000058E-2</c:v>
                </c:pt>
                <c:pt idx="97">
                  <c:v>-1.4999999999999902E-2</c:v>
                </c:pt>
                <c:pt idx="98">
                  <c:v>-2.2999999999999909E-2</c:v>
                </c:pt>
                <c:pt idx="99">
                  <c:v>-0.22699999999999998</c:v>
                </c:pt>
                <c:pt idx="100">
                  <c:v>0</c:v>
                </c:pt>
                <c:pt idx="101">
                  <c:v>-0.34399999999999997</c:v>
                </c:pt>
                <c:pt idx="102">
                  <c:v>2.5000000000000022E-2</c:v>
                </c:pt>
                <c:pt idx="103">
                  <c:v>-0.24899999999999994</c:v>
                </c:pt>
                <c:pt idx="104">
                  <c:v>4.2000000000000037E-2</c:v>
                </c:pt>
                <c:pt idx="105">
                  <c:v>2.0000000000000018E-3</c:v>
                </c:pt>
                <c:pt idx="106">
                  <c:v>0.13</c:v>
                </c:pt>
                <c:pt idx="107">
                  <c:v>9.9000000000000088E-2</c:v>
                </c:pt>
                <c:pt idx="108">
                  <c:v>-0.22299999999999998</c:v>
                </c:pt>
                <c:pt idx="109">
                  <c:v>4.2000000000000037E-2</c:v>
                </c:pt>
                <c:pt idx="110">
                  <c:v>-0.20999999999999996</c:v>
                </c:pt>
                <c:pt idx="111">
                  <c:v>-7.1999999999999953E-2</c:v>
                </c:pt>
                <c:pt idx="112">
                  <c:v>-0.22099999999999997</c:v>
                </c:pt>
                <c:pt idx="113">
                  <c:v>-0.18399999999999994</c:v>
                </c:pt>
                <c:pt idx="114">
                  <c:v>-0.27899999999999997</c:v>
                </c:pt>
                <c:pt idx="115">
                  <c:v>-1.3999999999999901E-2</c:v>
                </c:pt>
                <c:pt idx="116">
                  <c:v>-0.14699999999999991</c:v>
                </c:pt>
                <c:pt idx="117">
                  <c:v>-0.16599999999999993</c:v>
                </c:pt>
                <c:pt idx="118">
                  <c:v>6.2000000000000055E-2</c:v>
                </c:pt>
                <c:pt idx="119">
                  <c:v>-5.8999999999999941E-2</c:v>
                </c:pt>
                <c:pt idx="120">
                  <c:v>0.1070000000000001</c:v>
                </c:pt>
                <c:pt idx="121">
                  <c:v>-0.27699999999999997</c:v>
                </c:pt>
                <c:pt idx="122">
                  <c:v>-0.24499999999999994</c:v>
                </c:pt>
                <c:pt idx="123">
                  <c:v>-5.699999999999994E-2</c:v>
                </c:pt>
                <c:pt idx="124">
                  <c:v>9.7000000000000086E-2</c:v>
                </c:pt>
                <c:pt idx="125">
                  <c:v>-3.2999999999999918E-2</c:v>
                </c:pt>
                <c:pt idx="126">
                  <c:v>6.6000000000000059E-2</c:v>
                </c:pt>
                <c:pt idx="127">
                  <c:v>-0.18499999999999994</c:v>
                </c:pt>
                <c:pt idx="128">
                  <c:v>-9.1999999999999971E-2</c:v>
                </c:pt>
                <c:pt idx="129">
                  <c:v>-0.17899999999999994</c:v>
                </c:pt>
                <c:pt idx="130">
                  <c:v>7.7000000000000068E-2</c:v>
                </c:pt>
                <c:pt idx="131">
                  <c:v>-0.1389999999999999</c:v>
                </c:pt>
                <c:pt idx="132">
                  <c:v>-5.1999999999999935E-2</c:v>
                </c:pt>
                <c:pt idx="133">
                  <c:v>-4.0000000000000036E-3</c:v>
                </c:pt>
                <c:pt idx="134">
                  <c:v>4.6000000000000041E-2</c:v>
                </c:pt>
                <c:pt idx="135">
                  <c:v>-0.19999999999999996</c:v>
                </c:pt>
                <c:pt idx="136">
                  <c:v>-0.16999999999999993</c:v>
                </c:pt>
                <c:pt idx="137">
                  <c:v>-6.9999999999999951E-2</c:v>
                </c:pt>
                <c:pt idx="138">
                  <c:v>-0.11799999999999999</c:v>
                </c:pt>
                <c:pt idx="139">
                  <c:v>-0.28299999999999997</c:v>
                </c:pt>
                <c:pt idx="140">
                  <c:v>-0.1419999999999999</c:v>
                </c:pt>
                <c:pt idx="141">
                  <c:v>-0.11099999999999999</c:v>
                </c:pt>
                <c:pt idx="142">
                  <c:v>-0.18099999999999994</c:v>
                </c:pt>
                <c:pt idx="143">
                  <c:v>-0.20399999999999996</c:v>
                </c:pt>
                <c:pt idx="144">
                  <c:v>-0.34499999999999997</c:v>
                </c:pt>
                <c:pt idx="145">
                  <c:v>-0.10499999999999998</c:v>
                </c:pt>
                <c:pt idx="146">
                  <c:v>-0.30099999999999993</c:v>
                </c:pt>
                <c:pt idx="147">
                  <c:v>-0.26199999999999996</c:v>
                </c:pt>
                <c:pt idx="148">
                  <c:v>-0.1409999999999999</c:v>
                </c:pt>
                <c:pt idx="149">
                  <c:v>-0.29299999999999993</c:v>
                </c:pt>
                <c:pt idx="150">
                  <c:v>-0.13400000000000001</c:v>
                </c:pt>
                <c:pt idx="151">
                  <c:v>-0.18099999999999994</c:v>
                </c:pt>
                <c:pt idx="152">
                  <c:v>4.0000000000000036E-3</c:v>
                </c:pt>
                <c:pt idx="153">
                  <c:v>-0.27699999999999997</c:v>
                </c:pt>
                <c:pt idx="154">
                  <c:v>-0.16099999999999992</c:v>
                </c:pt>
                <c:pt idx="155">
                  <c:v>-6.0000000000000053E-3</c:v>
                </c:pt>
                <c:pt idx="156">
                  <c:v>-0.21499999999999997</c:v>
                </c:pt>
                <c:pt idx="157">
                  <c:v>-0.20399999999999996</c:v>
                </c:pt>
                <c:pt idx="158">
                  <c:v>-0.27299999999999996</c:v>
                </c:pt>
                <c:pt idx="159">
                  <c:v>7.0000000000000062E-2</c:v>
                </c:pt>
                <c:pt idx="160">
                  <c:v>-4.7999999999999932E-2</c:v>
                </c:pt>
                <c:pt idx="161">
                  <c:v>1.9000000000000017E-2</c:v>
                </c:pt>
                <c:pt idx="162">
                  <c:v>-0.16399999999999992</c:v>
                </c:pt>
                <c:pt idx="163">
                  <c:v>-0.27899999999999997</c:v>
                </c:pt>
                <c:pt idx="164">
                  <c:v>-0.20699999999999996</c:v>
                </c:pt>
                <c:pt idx="165">
                  <c:v>-0.21799999999999997</c:v>
                </c:pt>
                <c:pt idx="166">
                  <c:v>3.6000000000000032E-2</c:v>
                </c:pt>
              </c:numCache>
            </c:numRef>
          </c:xVal>
          <c:yVal>
            <c:numRef>
              <c:f>Sheet4!$D$2:$D$168</c:f>
              <c:numCache>
                <c:formatCode>#,##0</c:formatCode>
                <c:ptCount val="167"/>
                <c:pt idx="0">
                  <c:v>5707251</c:v>
                </c:pt>
                <c:pt idx="1">
                  <c:v>5488543</c:v>
                </c:pt>
                <c:pt idx="2">
                  <c:v>9875378</c:v>
                </c:pt>
                <c:pt idx="3">
                  <c:v>4691480</c:v>
                </c:pt>
                <c:pt idx="4">
                  <c:v>17000059</c:v>
                </c:pt>
                <c:pt idx="5">
                  <c:v>5214900</c:v>
                </c:pt>
                <c:pt idx="6">
                  <c:v>8211700</c:v>
                </c:pt>
                <c:pt idx="7">
                  <c:v>8211700</c:v>
                </c:pt>
                <c:pt idx="8">
                  <c:v>36048521</c:v>
                </c:pt>
                <c:pt idx="9">
                  <c:v>81459000</c:v>
                </c:pt>
                <c:pt idx="10">
                  <c:v>562958</c:v>
                </c:pt>
                <c:pt idx="11">
                  <c:v>64716000</c:v>
                </c:pt>
                <c:pt idx="12">
                  <c:v>24104700</c:v>
                </c:pt>
                <c:pt idx="13">
                  <c:v>332529</c:v>
                </c:pt>
                <c:pt idx="14">
                  <c:v>11250585</c:v>
                </c:pt>
                <c:pt idx="15">
                  <c:v>8662588</c:v>
                </c:pt>
                <c:pt idx="16">
                  <c:v>323625762</c:v>
                </c:pt>
                <c:pt idx="17">
                  <c:v>7234800</c:v>
                </c:pt>
                <c:pt idx="18">
                  <c:v>6378000</c:v>
                </c:pt>
                <c:pt idx="19">
                  <c:v>126919659</c:v>
                </c:pt>
                <c:pt idx="20">
                  <c:v>3324460</c:v>
                </c:pt>
                <c:pt idx="21">
                  <c:v>2545603</c:v>
                </c:pt>
                <c:pt idx="22">
                  <c:v>18006407</c:v>
                </c:pt>
                <c:pt idx="23">
                  <c:v>1315944</c:v>
                </c:pt>
                <c:pt idx="24">
                  <c:v>66689000</c:v>
                </c:pt>
                <c:pt idx="25">
                  <c:v>5779760</c:v>
                </c:pt>
                <c:pt idx="26">
                  <c:v>742737</c:v>
                </c:pt>
                <c:pt idx="27">
                  <c:v>2155784</c:v>
                </c:pt>
                <c:pt idx="28">
                  <c:v>10427301</c:v>
                </c:pt>
                <c:pt idx="29">
                  <c:v>38483957</c:v>
                </c:pt>
                <c:pt idx="30">
                  <c:v>23476640</c:v>
                </c:pt>
                <c:pt idx="31">
                  <c:v>1141166</c:v>
                </c:pt>
                <c:pt idx="32">
                  <c:v>8502900</c:v>
                </c:pt>
                <c:pt idx="33">
                  <c:v>2875593</c:v>
                </c:pt>
                <c:pt idx="34">
                  <c:v>2063077</c:v>
                </c:pt>
                <c:pt idx="35">
                  <c:v>46423064</c:v>
                </c:pt>
                <c:pt idx="36">
                  <c:v>10553443</c:v>
                </c:pt>
                <c:pt idx="37">
                  <c:v>50801405</c:v>
                </c:pt>
                <c:pt idx="38">
                  <c:v>445426</c:v>
                </c:pt>
                <c:pt idx="39">
                  <c:v>525000</c:v>
                </c:pt>
                <c:pt idx="40">
                  <c:v>4586353</c:v>
                </c:pt>
                <c:pt idx="41">
                  <c:v>1973700</c:v>
                </c:pt>
                <c:pt idx="42">
                  <c:v>92000</c:v>
                </c:pt>
                <c:pt idx="43">
                  <c:v>11262564</c:v>
                </c:pt>
                <c:pt idx="44">
                  <c:v>9531712</c:v>
                </c:pt>
                <c:pt idx="45">
                  <c:v>1261208</c:v>
                </c:pt>
                <c:pt idx="46">
                  <c:v>2113077</c:v>
                </c:pt>
                <c:pt idx="47">
                  <c:v>3720400</c:v>
                </c:pt>
                <c:pt idx="48">
                  <c:v>30770375</c:v>
                </c:pt>
                <c:pt idx="49">
                  <c:v>1343000</c:v>
                </c:pt>
                <c:pt idx="50">
                  <c:v>4284889</c:v>
                </c:pt>
                <c:pt idx="51">
                  <c:v>9855571</c:v>
                </c:pt>
                <c:pt idx="52">
                  <c:v>5426252</c:v>
                </c:pt>
                <c:pt idx="53">
                  <c:v>31068000</c:v>
                </c:pt>
                <c:pt idx="54">
                  <c:v>4187161</c:v>
                </c:pt>
                <c:pt idx="55">
                  <c:v>11238317</c:v>
                </c:pt>
                <c:pt idx="56">
                  <c:v>27000000</c:v>
                </c:pt>
                <c:pt idx="57">
                  <c:v>10955000</c:v>
                </c:pt>
                <c:pt idx="58">
                  <c:v>19511000</c:v>
                </c:pt>
                <c:pt idx="59">
                  <c:v>3286936</c:v>
                </c:pt>
                <c:pt idx="60">
                  <c:v>60674003</c:v>
                </c:pt>
                <c:pt idx="61">
                  <c:v>2067000</c:v>
                </c:pt>
                <c:pt idx="62">
                  <c:v>676872</c:v>
                </c:pt>
                <c:pt idx="63">
                  <c:v>13567338</c:v>
                </c:pt>
                <c:pt idx="64">
                  <c:v>54956900</c:v>
                </c:pt>
                <c:pt idx="65">
                  <c:v>190428</c:v>
                </c:pt>
                <c:pt idx="66">
                  <c:v>2069162</c:v>
                </c:pt>
                <c:pt idx="67">
                  <c:v>79463663</c:v>
                </c:pt>
                <c:pt idx="68">
                  <c:v>7202198</c:v>
                </c:pt>
                <c:pt idx="69">
                  <c:v>2950210</c:v>
                </c:pt>
                <c:pt idx="70">
                  <c:v>7041599</c:v>
                </c:pt>
                <c:pt idx="71">
                  <c:v>6377195</c:v>
                </c:pt>
                <c:pt idx="72">
                  <c:v>3081677</c:v>
                </c:pt>
                <c:pt idx="73">
                  <c:v>3929141</c:v>
                </c:pt>
                <c:pt idx="74">
                  <c:v>1349667</c:v>
                </c:pt>
                <c:pt idx="75">
                  <c:v>3871643</c:v>
                </c:pt>
                <c:pt idx="76">
                  <c:v>205338000</c:v>
                </c:pt>
                <c:pt idx="77">
                  <c:v>17322796</c:v>
                </c:pt>
                <c:pt idx="78">
                  <c:v>1276267000</c:v>
                </c:pt>
                <c:pt idx="79">
                  <c:v>67959000</c:v>
                </c:pt>
                <c:pt idx="80">
                  <c:v>10982754</c:v>
                </c:pt>
                <c:pt idx="81">
                  <c:v>16212000</c:v>
                </c:pt>
                <c:pt idx="82">
                  <c:v>10879829</c:v>
                </c:pt>
                <c:pt idx="83">
                  <c:v>1376049000</c:v>
                </c:pt>
                <c:pt idx="84">
                  <c:v>48663285</c:v>
                </c:pt>
                <c:pt idx="85">
                  <c:v>4503000</c:v>
                </c:pt>
                <c:pt idx="86">
                  <c:v>20277597</c:v>
                </c:pt>
                <c:pt idx="87">
                  <c:v>2886026</c:v>
                </c:pt>
                <c:pt idx="88">
                  <c:v>40400000</c:v>
                </c:pt>
                <c:pt idx="89">
                  <c:v>91162000</c:v>
                </c:pt>
                <c:pt idx="90">
                  <c:v>255461700</c:v>
                </c:pt>
                <c:pt idx="91">
                  <c:v>33848242</c:v>
                </c:pt>
                <c:pt idx="92">
                  <c:v>31151643</c:v>
                </c:pt>
                <c:pt idx="93">
                  <c:v>573311</c:v>
                </c:pt>
                <c:pt idx="94">
                  <c:v>2998600</c:v>
                </c:pt>
                <c:pt idx="95">
                  <c:v>14517176</c:v>
                </c:pt>
                <c:pt idx="96">
                  <c:v>119530753</c:v>
                </c:pt>
                <c:pt idx="97">
                  <c:v>102580000</c:v>
                </c:pt>
                <c:pt idx="98">
                  <c:v>11410651</c:v>
                </c:pt>
                <c:pt idx="99">
                  <c:v>828324</c:v>
                </c:pt>
                <c:pt idx="100">
                  <c:v>1475000</c:v>
                </c:pt>
                <c:pt idx="101">
                  <c:v>17138707</c:v>
                </c:pt>
                <c:pt idx="102">
                  <c:v>9980243</c:v>
                </c:pt>
                <c:pt idx="103">
                  <c:v>99465819</c:v>
                </c:pt>
                <c:pt idx="104">
                  <c:v>1859203</c:v>
                </c:pt>
                <c:pt idx="105">
                  <c:v>2913281</c:v>
                </c:pt>
                <c:pt idx="106">
                  <c:v>43417000</c:v>
                </c:pt>
                <c:pt idx="107">
                  <c:v>9498700</c:v>
                </c:pt>
                <c:pt idx="108">
                  <c:v>23919000</c:v>
                </c:pt>
                <c:pt idx="109">
                  <c:v>16144000</c:v>
                </c:pt>
                <c:pt idx="110">
                  <c:v>7552318</c:v>
                </c:pt>
                <c:pt idx="111">
                  <c:v>8249574</c:v>
                </c:pt>
                <c:pt idx="112">
                  <c:v>16407000</c:v>
                </c:pt>
                <c:pt idx="113">
                  <c:v>4067564</c:v>
                </c:pt>
                <c:pt idx="114">
                  <c:v>24692144</c:v>
                </c:pt>
                <c:pt idx="115">
                  <c:v>91700000</c:v>
                </c:pt>
                <c:pt idx="116">
                  <c:v>199085847</c:v>
                </c:pt>
                <c:pt idx="117">
                  <c:v>51820000</c:v>
                </c:pt>
                <c:pt idx="118">
                  <c:v>9754830</c:v>
                </c:pt>
                <c:pt idx="119">
                  <c:v>735554</c:v>
                </c:pt>
                <c:pt idx="120">
                  <c:v>146600000</c:v>
                </c:pt>
                <c:pt idx="121">
                  <c:v>6190280</c:v>
                </c:pt>
                <c:pt idx="122">
                  <c:v>1882450</c:v>
                </c:pt>
                <c:pt idx="123">
                  <c:v>15806675</c:v>
                </c:pt>
                <c:pt idx="124">
                  <c:v>17693500</c:v>
                </c:pt>
                <c:pt idx="125">
                  <c:v>6000000</c:v>
                </c:pt>
                <c:pt idx="126">
                  <c:v>4467000</c:v>
                </c:pt>
                <c:pt idx="127">
                  <c:v>22434363</c:v>
                </c:pt>
                <c:pt idx="128">
                  <c:v>1201542</c:v>
                </c:pt>
                <c:pt idx="129">
                  <c:v>22534532</c:v>
                </c:pt>
                <c:pt idx="130">
                  <c:v>79200000</c:v>
                </c:pt>
                <c:pt idx="131">
                  <c:v>26494504</c:v>
                </c:pt>
                <c:pt idx="132">
                  <c:v>6167237</c:v>
                </c:pt>
                <c:pt idx="133">
                  <c:v>6783272</c:v>
                </c:pt>
                <c:pt idx="134">
                  <c:v>42539010</c:v>
                </c:pt>
                <c:pt idx="135">
                  <c:v>798000</c:v>
                </c:pt>
                <c:pt idx="136">
                  <c:v>182202000</c:v>
                </c:pt>
                <c:pt idx="137">
                  <c:v>8610000</c:v>
                </c:pt>
                <c:pt idx="138">
                  <c:v>171700000</c:v>
                </c:pt>
                <c:pt idx="139">
                  <c:v>8746128</c:v>
                </c:pt>
                <c:pt idx="140">
                  <c:v>45010056</c:v>
                </c:pt>
                <c:pt idx="141">
                  <c:v>6803699</c:v>
                </c:pt>
                <c:pt idx="142">
                  <c:v>7059653</c:v>
                </c:pt>
                <c:pt idx="143">
                  <c:v>37873253</c:v>
                </c:pt>
                <c:pt idx="144">
                  <c:v>4709000</c:v>
                </c:pt>
                <c:pt idx="145">
                  <c:v>4662446</c:v>
                </c:pt>
                <c:pt idx="146">
                  <c:v>13670084</c:v>
                </c:pt>
                <c:pt idx="147">
                  <c:v>81680000</c:v>
                </c:pt>
                <c:pt idx="148">
                  <c:v>51486253</c:v>
                </c:pt>
                <c:pt idx="149">
                  <c:v>11178921</c:v>
                </c:pt>
                <c:pt idx="150">
                  <c:v>15458332</c:v>
                </c:pt>
                <c:pt idx="151">
                  <c:v>12973808</c:v>
                </c:pt>
                <c:pt idx="152">
                  <c:v>31576400</c:v>
                </c:pt>
                <c:pt idx="153">
                  <c:v>6380803</c:v>
                </c:pt>
                <c:pt idx="154">
                  <c:v>17064854</c:v>
                </c:pt>
                <c:pt idx="155">
                  <c:v>5171943</c:v>
                </c:pt>
                <c:pt idx="156">
                  <c:v>25408000</c:v>
                </c:pt>
                <c:pt idx="157">
                  <c:v>10604000</c:v>
                </c:pt>
                <c:pt idx="158">
                  <c:v>1693398</c:v>
                </c:pt>
                <c:pt idx="159">
                  <c:v>31416000</c:v>
                </c:pt>
                <c:pt idx="160">
                  <c:v>37056169</c:v>
                </c:pt>
                <c:pt idx="161">
                  <c:v>6411776</c:v>
                </c:pt>
                <c:pt idx="162">
                  <c:v>24383301</c:v>
                </c:pt>
                <c:pt idx="163">
                  <c:v>12340000</c:v>
                </c:pt>
                <c:pt idx="164">
                  <c:v>40235000</c:v>
                </c:pt>
                <c:pt idx="165">
                  <c:v>32564342</c:v>
                </c:pt>
                <c:pt idx="166">
                  <c:v>24895000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BF-4034-B96B-97FB2B08F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31968"/>
        <c:axId val="76419072"/>
      </c:scatterChart>
      <c:valAx>
        <c:axId val="7653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HDI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419072"/>
        <c:crosses val="autoZero"/>
        <c:crossBetween val="midCat"/>
      </c:valAx>
      <c:valAx>
        <c:axId val="76419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6531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Sheet4!$D$176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Sheet4!$C$177:$C$198</c:f>
              <c:numCache>
                <c:formatCode>General</c:formatCode>
                <c:ptCount val="22"/>
                <c:pt idx="0">
                  <c:v>1.8999999999999906E-2</c:v>
                </c:pt>
                <c:pt idx="1">
                  <c:v>0.17499999999999993</c:v>
                </c:pt>
                <c:pt idx="2">
                  <c:v>6.899999999999995E-2</c:v>
                </c:pt>
                <c:pt idx="3">
                  <c:v>0.22699999999999998</c:v>
                </c:pt>
                <c:pt idx="4">
                  <c:v>-0.13600000000000001</c:v>
                </c:pt>
                <c:pt idx="5">
                  <c:v>-2.300000000000002E-2</c:v>
                </c:pt>
                <c:pt idx="6">
                  <c:v>0.10199999999999998</c:v>
                </c:pt>
                <c:pt idx="7">
                  <c:v>9.4999999999999973E-2</c:v>
                </c:pt>
                <c:pt idx="8">
                  <c:v>0.16799999999999993</c:v>
                </c:pt>
                <c:pt idx="9">
                  <c:v>0.124</c:v>
                </c:pt>
                <c:pt idx="10">
                  <c:v>-0.19000000000000006</c:v>
                </c:pt>
                <c:pt idx="11">
                  <c:v>0.18399999999999994</c:v>
                </c:pt>
                <c:pt idx="12">
                  <c:v>0.15199999999999991</c:v>
                </c:pt>
                <c:pt idx="13">
                  <c:v>4.3999999999999928E-2</c:v>
                </c:pt>
                <c:pt idx="14">
                  <c:v>7.2999999999999954E-2</c:v>
                </c:pt>
                <c:pt idx="15">
                  <c:v>-0.18200000000000005</c:v>
                </c:pt>
                <c:pt idx="16">
                  <c:v>-0.25400000000000006</c:v>
                </c:pt>
                <c:pt idx="17">
                  <c:v>-2.5000000000000022E-2</c:v>
                </c:pt>
                <c:pt idx="18">
                  <c:v>5.2999999999999936E-2</c:v>
                </c:pt>
                <c:pt idx="19">
                  <c:v>-0.15900000000000003</c:v>
                </c:pt>
                <c:pt idx="20">
                  <c:v>-0.23000000000000004</c:v>
                </c:pt>
                <c:pt idx="21">
                  <c:v>-0.27600000000000002</c:v>
                </c:pt>
              </c:numCache>
            </c:numRef>
          </c:xVal>
          <c:yVal>
            <c:numRef>
              <c:f>Sheet4!$D$177:$D$198</c:f>
              <c:numCache>
                <c:formatCode>General</c:formatCode>
                <c:ptCount val="22"/>
                <c:pt idx="0">
                  <c:v>91162000</c:v>
                </c:pt>
                <c:pt idx="1">
                  <c:v>30770375</c:v>
                </c:pt>
                <c:pt idx="2">
                  <c:v>9531712</c:v>
                </c:pt>
                <c:pt idx="3">
                  <c:v>8502900</c:v>
                </c:pt>
                <c:pt idx="4">
                  <c:v>17064854</c:v>
                </c:pt>
                <c:pt idx="5">
                  <c:v>37056169</c:v>
                </c:pt>
                <c:pt idx="6">
                  <c:v>79200000</c:v>
                </c:pt>
                <c:pt idx="7">
                  <c:v>79463663</c:v>
                </c:pt>
                <c:pt idx="8">
                  <c:v>5779760</c:v>
                </c:pt>
                <c:pt idx="9">
                  <c:v>3286936</c:v>
                </c:pt>
                <c:pt idx="10">
                  <c:v>25408000</c:v>
                </c:pt>
                <c:pt idx="11">
                  <c:v>2545603</c:v>
                </c:pt>
                <c:pt idx="12">
                  <c:v>1343000</c:v>
                </c:pt>
                <c:pt idx="13">
                  <c:v>6411776</c:v>
                </c:pt>
                <c:pt idx="14">
                  <c:v>40400000</c:v>
                </c:pt>
                <c:pt idx="15">
                  <c:v>40235000</c:v>
                </c:pt>
                <c:pt idx="16">
                  <c:v>12340000</c:v>
                </c:pt>
                <c:pt idx="17">
                  <c:v>33848242</c:v>
                </c:pt>
                <c:pt idx="18">
                  <c:v>10982754</c:v>
                </c:pt>
                <c:pt idx="19">
                  <c:v>4067564</c:v>
                </c:pt>
                <c:pt idx="20">
                  <c:v>14517176</c:v>
                </c:pt>
                <c:pt idx="21">
                  <c:v>13670084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69-4E6E-87D4-C61E7A64C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31744"/>
        <c:axId val="76433280"/>
      </c:scatterChart>
      <c:valAx>
        <c:axId val="7643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HDI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433280"/>
        <c:crosses val="autoZero"/>
        <c:crossBetween val="midCat"/>
      </c:valAx>
      <c:valAx>
        <c:axId val="7643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431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Sheet4!$D$206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Sheet4!$C$207:$C$218</c:f>
              <c:numCache>
                <c:formatCode>General</c:formatCode>
                <c:ptCount val="12"/>
                <c:pt idx="0">
                  <c:v>8.3999999999999964E-2</c:v>
                </c:pt>
                <c:pt idx="1">
                  <c:v>-6.899999999999995E-2</c:v>
                </c:pt>
                <c:pt idx="2">
                  <c:v>1.100000000000001E-2</c:v>
                </c:pt>
                <c:pt idx="3">
                  <c:v>0.10399999999999998</c:v>
                </c:pt>
                <c:pt idx="4">
                  <c:v>-1.6000000000000014E-2</c:v>
                </c:pt>
                <c:pt idx="5">
                  <c:v>-4.0000000000000036E-3</c:v>
                </c:pt>
                <c:pt idx="6">
                  <c:v>-0.10499999999999998</c:v>
                </c:pt>
                <c:pt idx="7">
                  <c:v>-5.0000000000000044E-2</c:v>
                </c:pt>
                <c:pt idx="8">
                  <c:v>-3.0000000000000027E-3</c:v>
                </c:pt>
                <c:pt idx="9">
                  <c:v>-1.8000000000000016E-2</c:v>
                </c:pt>
                <c:pt idx="10">
                  <c:v>5.2000000000000046E-2</c:v>
                </c:pt>
                <c:pt idx="11">
                  <c:v>2.4000000000000021E-2</c:v>
                </c:pt>
              </c:numCache>
            </c:numRef>
          </c:xVal>
          <c:yVal>
            <c:numRef>
              <c:f>Sheet4!$D$207:$D$218</c:f>
              <c:numCache>
                <c:formatCode>General</c:formatCode>
                <c:ptCount val="12"/>
                <c:pt idx="0">
                  <c:v>43417000</c:v>
                </c:pt>
                <c:pt idx="1">
                  <c:v>11410651</c:v>
                </c:pt>
                <c:pt idx="2">
                  <c:v>205338000</c:v>
                </c:pt>
                <c:pt idx="3">
                  <c:v>18006407</c:v>
                </c:pt>
                <c:pt idx="4">
                  <c:v>48663285</c:v>
                </c:pt>
                <c:pt idx="5">
                  <c:v>16144000</c:v>
                </c:pt>
                <c:pt idx="6">
                  <c:v>735554</c:v>
                </c:pt>
                <c:pt idx="7">
                  <c:v>6783272</c:v>
                </c:pt>
                <c:pt idx="8">
                  <c:v>31151643</c:v>
                </c:pt>
                <c:pt idx="9">
                  <c:v>573311</c:v>
                </c:pt>
                <c:pt idx="10">
                  <c:v>3324460</c:v>
                </c:pt>
                <c:pt idx="11">
                  <c:v>31416000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A4-4DE3-AA5B-3F79C2B93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52608"/>
        <c:axId val="76454144"/>
      </c:scatterChart>
      <c:valAx>
        <c:axId val="7645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HDI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454144"/>
        <c:crosses val="autoZero"/>
        <c:crossBetween val="midCat"/>
      </c:valAx>
      <c:valAx>
        <c:axId val="76454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452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Sheet4!$C$227:$C$233</c:f>
              <c:numCache>
                <c:formatCode>General</c:formatCode>
                <c:ptCount val="7"/>
                <c:pt idx="0">
                  <c:v>3.0000000000000027E-2</c:v>
                </c:pt>
                <c:pt idx="1">
                  <c:v>-4.3999999999999928E-2</c:v>
                </c:pt>
                <c:pt idx="2">
                  <c:v>-1.5000000000000013E-2</c:v>
                </c:pt>
                <c:pt idx="3">
                  <c:v>-0.11499999999999999</c:v>
                </c:pt>
                <c:pt idx="4">
                  <c:v>-3.5999999999999921E-2</c:v>
                </c:pt>
                <c:pt idx="5">
                  <c:v>1.3000000000000012E-2</c:v>
                </c:pt>
                <c:pt idx="6">
                  <c:v>0.17200000000000004</c:v>
                </c:pt>
              </c:numCache>
            </c:numRef>
          </c:xVal>
          <c:yVal>
            <c:numRef>
              <c:f>Sheet4!$D$227:$D$233</c:f>
              <c:numCache>
                <c:formatCode>General</c:formatCode>
                <c:ptCount val="7"/>
                <c:pt idx="0">
                  <c:v>1276267000</c:v>
                </c:pt>
                <c:pt idx="1">
                  <c:v>199085847</c:v>
                </c:pt>
                <c:pt idx="2">
                  <c:v>171700000</c:v>
                </c:pt>
                <c:pt idx="3">
                  <c:v>32564342</c:v>
                </c:pt>
                <c:pt idx="4">
                  <c:v>26494504</c:v>
                </c:pt>
                <c:pt idx="5">
                  <c:v>742737</c:v>
                </c:pt>
                <c:pt idx="6">
                  <c:v>20277597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0-43AB-8CD6-7909F3D40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78336"/>
        <c:axId val="76479872"/>
      </c:scatterChart>
      <c:valAx>
        <c:axId val="7647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HDI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479872"/>
        <c:crosses val="autoZero"/>
        <c:crossBetween val="midCat"/>
      </c:valAx>
      <c:valAx>
        <c:axId val="76479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478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Sheet4!$C$242:$C$251</c:f>
              <c:numCache>
                <c:formatCode>General</c:formatCode>
                <c:ptCount val="10"/>
                <c:pt idx="0">
                  <c:v>-0.1180000000000001</c:v>
                </c:pt>
                <c:pt idx="1">
                  <c:v>-7.6000000000000068E-2</c:v>
                </c:pt>
                <c:pt idx="2">
                  <c:v>7.9999999999998961E-3</c:v>
                </c:pt>
                <c:pt idx="3">
                  <c:v>-9.5000000000000084E-2</c:v>
                </c:pt>
                <c:pt idx="4">
                  <c:v>0.10799999999999998</c:v>
                </c:pt>
                <c:pt idx="5">
                  <c:v>-0.125</c:v>
                </c:pt>
                <c:pt idx="6">
                  <c:v>1.0000000000000009E-3</c:v>
                </c:pt>
                <c:pt idx="7">
                  <c:v>0.24399999999999999</c:v>
                </c:pt>
                <c:pt idx="8">
                  <c:v>5.8999999999999941E-2</c:v>
                </c:pt>
                <c:pt idx="9">
                  <c:v>2.0000000000000018E-3</c:v>
                </c:pt>
              </c:numCache>
            </c:numRef>
          </c:xVal>
          <c:yVal>
            <c:numRef>
              <c:f>Sheet4!$D$242:$D$251</c:f>
              <c:numCache>
                <c:formatCode>General</c:formatCode>
                <c:ptCount val="10"/>
                <c:pt idx="0">
                  <c:v>15458332</c:v>
                </c:pt>
                <c:pt idx="1">
                  <c:v>1201542</c:v>
                </c:pt>
                <c:pt idx="2">
                  <c:v>255461700</c:v>
                </c:pt>
                <c:pt idx="3">
                  <c:v>6803699</c:v>
                </c:pt>
                <c:pt idx="4">
                  <c:v>31068000</c:v>
                </c:pt>
                <c:pt idx="5">
                  <c:v>51486253</c:v>
                </c:pt>
                <c:pt idx="6">
                  <c:v>102580000</c:v>
                </c:pt>
                <c:pt idx="7">
                  <c:v>8211700</c:v>
                </c:pt>
                <c:pt idx="8">
                  <c:v>67959000</c:v>
                </c:pt>
                <c:pt idx="9">
                  <c:v>91700000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87-48D5-AFAD-0BF5808AB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08480"/>
        <c:axId val="76722560"/>
      </c:scatterChart>
      <c:valAx>
        <c:axId val="7670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HDI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722560"/>
        <c:crosses val="autoZero"/>
        <c:crossBetween val="midCat"/>
      </c:valAx>
      <c:valAx>
        <c:axId val="76722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7084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Sheet4!$C$260:$C$266</c:f>
              <c:numCache>
                <c:formatCode>General</c:formatCode>
                <c:ptCount val="7"/>
                <c:pt idx="0">
                  <c:v>-9.1999999999999971E-2</c:v>
                </c:pt>
                <c:pt idx="1">
                  <c:v>8.7000000000000077E-2</c:v>
                </c:pt>
                <c:pt idx="2">
                  <c:v>7.3000000000000065E-2</c:v>
                </c:pt>
                <c:pt idx="3">
                  <c:v>-9.6999999999999975E-2</c:v>
                </c:pt>
                <c:pt idx="4">
                  <c:v>7.1000000000000063E-2</c:v>
                </c:pt>
                <c:pt idx="5">
                  <c:v>-9.4999999999999973E-2</c:v>
                </c:pt>
                <c:pt idx="6">
                  <c:v>5.5000000000000049E-2</c:v>
                </c:pt>
              </c:numCache>
            </c:numRef>
          </c:xVal>
          <c:yVal>
            <c:numRef>
              <c:f>Sheet4!$D$260:$D$266</c:f>
              <c:numCache>
                <c:formatCode>General</c:formatCode>
                <c:ptCount val="7"/>
                <c:pt idx="0">
                  <c:v>1376049000</c:v>
                </c:pt>
                <c:pt idx="1">
                  <c:v>7234800</c:v>
                </c:pt>
                <c:pt idx="2">
                  <c:v>126919659</c:v>
                </c:pt>
                <c:pt idx="3">
                  <c:v>24895000</c:v>
                </c:pt>
                <c:pt idx="4">
                  <c:v>50801405</c:v>
                </c:pt>
                <c:pt idx="5">
                  <c:v>3081677</c:v>
                </c:pt>
                <c:pt idx="6">
                  <c:v>23476640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24-4EAE-B9C3-B8067E75B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29728"/>
        <c:axId val="76752000"/>
      </c:scatterChart>
      <c:valAx>
        <c:axId val="7672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HDI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752000"/>
        <c:crosses val="autoZero"/>
        <c:crossBetween val="midCat"/>
      </c:valAx>
      <c:valAx>
        <c:axId val="76752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729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Sheet4!$C$275:$C$291</c:f>
              <c:numCache>
                <c:formatCode>General</c:formatCode>
                <c:ptCount val="17"/>
                <c:pt idx="0">
                  <c:v>-1.7000000000000015E-2</c:v>
                </c:pt>
                <c:pt idx="1">
                  <c:v>-1.0000000000000009E-3</c:v>
                </c:pt>
                <c:pt idx="2">
                  <c:v>3.6000000000000032E-2</c:v>
                </c:pt>
                <c:pt idx="3">
                  <c:v>0.10499999999999998</c:v>
                </c:pt>
                <c:pt idx="4">
                  <c:v>9.000000000000008E-3</c:v>
                </c:pt>
                <c:pt idx="5">
                  <c:v>3.400000000000003E-2</c:v>
                </c:pt>
                <c:pt idx="6">
                  <c:v>-9.5999999999999974E-2</c:v>
                </c:pt>
                <c:pt idx="7">
                  <c:v>6.9999999999999951E-2</c:v>
                </c:pt>
                <c:pt idx="8">
                  <c:v>8.7999999999999967E-2</c:v>
                </c:pt>
                <c:pt idx="9">
                  <c:v>-6.1000000000000054E-2</c:v>
                </c:pt>
                <c:pt idx="10">
                  <c:v>-2.5000000000000022E-2</c:v>
                </c:pt>
                <c:pt idx="11">
                  <c:v>9.4999999999999973E-2</c:v>
                </c:pt>
                <c:pt idx="12">
                  <c:v>4.4000000000000039E-2</c:v>
                </c:pt>
                <c:pt idx="13">
                  <c:v>-0.13300000000000001</c:v>
                </c:pt>
                <c:pt idx="14">
                  <c:v>-6.9000000000000061E-2</c:v>
                </c:pt>
                <c:pt idx="15">
                  <c:v>-1.7000000000000015E-2</c:v>
                </c:pt>
                <c:pt idx="16">
                  <c:v>-5.9000000000000052E-2</c:v>
                </c:pt>
              </c:numCache>
            </c:numRef>
          </c:xVal>
          <c:yVal>
            <c:numRef>
              <c:f>Sheet4!$D$275:$D$291</c:f>
              <c:numCache>
                <c:formatCode>General</c:formatCode>
                <c:ptCount val="17"/>
                <c:pt idx="0">
                  <c:v>2998600</c:v>
                </c:pt>
                <c:pt idx="1">
                  <c:v>9754830</c:v>
                </c:pt>
                <c:pt idx="2">
                  <c:v>9498700</c:v>
                </c:pt>
                <c:pt idx="3">
                  <c:v>1315944</c:v>
                </c:pt>
                <c:pt idx="4">
                  <c:v>3720400</c:v>
                </c:pt>
                <c:pt idx="5">
                  <c:v>17693500</c:v>
                </c:pt>
                <c:pt idx="6">
                  <c:v>6000000</c:v>
                </c:pt>
                <c:pt idx="7">
                  <c:v>1973700</c:v>
                </c:pt>
                <c:pt idx="8">
                  <c:v>2875593</c:v>
                </c:pt>
                <c:pt idx="9">
                  <c:v>2913281</c:v>
                </c:pt>
                <c:pt idx="10">
                  <c:v>3081677</c:v>
                </c:pt>
                <c:pt idx="11">
                  <c:v>38483957</c:v>
                </c:pt>
                <c:pt idx="12">
                  <c:v>146600000</c:v>
                </c:pt>
                <c:pt idx="13">
                  <c:v>8610000</c:v>
                </c:pt>
                <c:pt idx="14">
                  <c:v>5171943</c:v>
                </c:pt>
                <c:pt idx="15">
                  <c:v>42539010</c:v>
                </c:pt>
                <c:pt idx="16">
                  <c:v>31576400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98-4117-95D8-4201292C2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71712"/>
        <c:axId val="76773248"/>
      </c:scatterChart>
      <c:valAx>
        <c:axId val="7677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HDI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773248"/>
        <c:crosses val="autoZero"/>
        <c:crossBetween val="midCat"/>
      </c:valAx>
      <c:valAx>
        <c:axId val="7677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771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Sheet4!$C$300:$C$313</c:f>
              <c:numCache>
                <c:formatCode>General</c:formatCode>
                <c:ptCount val="14"/>
                <c:pt idx="0">
                  <c:v>0.18800000000000006</c:v>
                </c:pt>
                <c:pt idx="1">
                  <c:v>0.18800000000000006</c:v>
                </c:pt>
                <c:pt idx="2">
                  <c:v>3.0000000000000027E-2</c:v>
                </c:pt>
                <c:pt idx="3">
                  <c:v>4.3000000000000038E-2</c:v>
                </c:pt>
                <c:pt idx="4">
                  <c:v>-2.0000000000000018E-3</c:v>
                </c:pt>
                <c:pt idx="5">
                  <c:v>4.4000000000000039E-2</c:v>
                </c:pt>
                <c:pt idx="6">
                  <c:v>-1.0000000000000009E-2</c:v>
                </c:pt>
                <c:pt idx="7">
                  <c:v>-5.1999999999999935E-2</c:v>
                </c:pt>
                <c:pt idx="8">
                  <c:v>-9.1999999999999971E-2</c:v>
                </c:pt>
                <c:pt idx="9">
                  <c:v>-0.23899999999999999</c:v>
                </c:pt>
                <c:pt idx="10">
                  <c:v>-0.10699999999999998</c:v>
                </c:pt>
                <c:pt idx="11">
                  <c:v>-8.6999999999999966E-2</c:v>
                </c:pt>
                <c:pt idx="12">
                  <c:v>5.600000000000005E-2</c:v>
                </c:pt>
                <c:pt idx="13">
                  <c:v>4.8000000000000043E-2</c:v>
                </c:pt>
              </c:numCache>
            </c:numRef>
          </c:xVal>
          <c:yVal>
            <c:numRef>
              <c:f>Sheet4!$D$300:$D$313</c:f>
              <c:numCache>
                <c:formatCode>General</c:formatCode>
                <c:ptCount val="14"/>
                <c:pt idx="0">
                  <c:v>36048521</c:v>
                </c:pt>
                <c:pt idx="1">
                  <c:v>323625762</c:v>
                </c:pt>
                <c:pt idx="2">
                  <c:v>119530753</c:v>
                </c:pt>
                <c:pt idx="3">
                  <c:v>11238317</c:v>
                </c:pt>
                <c:pt idx="4">
                  <c:v>2950210</c:v>
                </c:pt>
                <c:pt idx="5">
                  <c:v>4586353</c:v>
                </c:pt>
                <c:pt idx="6">
                  <c:v>9980243</c:v>
                </c:pt>
                <c:pt idx="7">
                  <c:v>6377195</c:v>
                </c:pt>
                <c:pt idx="8">
                  <c:v>15806675</c:v>
                </c:pt>
                <c:pt idx="9">
                  <c:v>10604000</c:v>
                </c:pt>
                <c:pt idx="10">
                  <c:v>8249574</c:v>
                </c:pt>
                <c:pt idx="11">
                  <c:v>6167237</c:v>
                </c:pt>
                <c:pt idx="12">
                  <c:v>3929141</c:v>
                </c:pt>
                <c:pt idx="13">
                  <c:v>1349667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9D-47E0-9FAA-17EBCD7F5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17536"/>
        <c:axId val="76819072"/>
      </c:scatterChart>
      <c:valAx>
        <c:axId val="7681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HDI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819072"/>
        <c:crosses val="autoZero"/>
        <c:crossBetween val="midCat"/>
      </c:valAx>
      <c:valAx>
        <c:axId val="76819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817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Sheet2!$D$208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Sheet2!$C$209:$C$235</c:f>
              <c:numCache>
                <c:formatCode>General</c:formatCode>
                <c:ptCount val="27"/>
                <c:pt idx="0">
                  <c:v>36.5</c:v>
                </c:pt>
                <c:pt idx="1">
                  <c:v>-17.5</c:v>
                </c:pt>
                <c:pt idx="2">
                  <c:v>22.5</c:v>
                </c:pt>
                <c:pt idx="3">
                  <c:v>-21.5</c:v>
                </c:pt>
                <c:pt idx="4">
                  <c:v>32.5</c:v>
                </c:pt>
                <c:pt idx="5">
                  <c:v>-4.5</c:v>
                </c:pt>
                <c:pt idx="6">
                  <c:v>-6.5</c:v>
                </c:pt>
                <c:pt idx="7">
                  <c:v>32.5</c:v>
                </c:pt>
                <c:pt idx="8">
                  <c:v>-34.5</c:v>
                </c:pt>
                <c:pt idx="9">
                  <c:v>11.5</c:v>
                </c:pt>
                <c:pt idx="10">
                  <c:v>-17.5</c:v>
                </c:pt>
                <c:pt idx="11">
                  <c:v>7.5</c:v>
                </c:pt>
                <c:pt idx="12">
                  <c:v>-3.5</c:v>
                </c:pt>
                <c:pt idx="13">
                  <c:v>-20.5</c:v>
                </c:pt>
                <c:pt idx="14">
                  <c:v>-15.5</c:v>
                </c:pt>
                <c:pt idx="15">
                  <c:v>48.5</c:v>
                </c:pt>
                <c:pt idx="16">
                  <c:v>-12.5</c:v>
                </c:pt>
                <c:pt idx="17">
                  <c:v>-17.5</c:v>
                </c:pt>
                <c:pt idx="18">
                  <c:v>-7.5</c:v>
                </c:pt>
                <c:pt idx="19">
                  <c:v>42.5</c:v>
                </c:pt>
                <c:pt idx="20">
                  <c:v>-5.5</c:v>
                </c:pt>
                <c:pt idx="21">
                  <c:v>19.5</c:v>
                </c:pt>
                <c:pt idx="22">
                  <c:v>-4.5</c:v>
                </c:pt>
                <c:pt idx="23">
                  <c:v>-14.5</c:v>
                </c:pt>
                <c:pt idx="24">
                  <c:v>-11.5</c:v>
                </c:pt>
                <c:pt idx="25">
                  <c:v>-5.5</c:v>
                </c:pt>
                <c:pt idx="26">
                  <c:v>-31.5</c:v>
                </c:pt>
              </c:numCache>
            </c:numRef>
          </c:xVal>
          <c:yVal>
            <c:numRef>
              <c:f>Sheet2!$D$209:$D$235</c:f>
              <c:numCache>
                <c:formatCode>General</c:formatCode>
                <c:ptCount val="27"/>
                <c:pt idx="0">
                  <c:v>24104700</c:v>
                </c:pt>
                <c:pt idx="1">
                  <c:v>171700000</c:v>
                </c:pt>
                <c:pt idx="2">
                  <c:v>742737</c:v>
                </c:pt>
                <c:pt idx="3">
                  <c:v>15458332</c:v>
                </c:pt>
                <c:pt idx="4">
                  <c:v>7234800</c:v>
                </c:pt>
                <c:pt idx="5">
                  <c:v>1276267000</c:v>
                </c:pt>
                <c:pt idx="6">
                  <c:v>255461700</c:v>
                </c:pt>
                <c:pt idx="7">
                  <c:v>126919659</c:v>
                </c:pt>
                <c:pt idx="8">
                  <c:v>24895000</c:v>
                </c:pt>
                <c:pt idx="9">
                  <c:v>50801405</c:v>
                </c:pt>
                <c:pt idx="10">
                  <c:v>6803699</c:v>
                </c:pt>
                <c:pt idx="11">
                  <c:v>31068000</c:v>
                </c:pt>
                <c:pt idx="12">
                  <c:v>3081677</c:v>
                </c:pt>
                <c:pt idx="13">
                  <c:v>51486253</c:v>
                </c:pt>
                <c:pt idx="14">
                  <c:v>26494504</c:v>
                </c:pt>
                <c:pt idx="15">
                  <c:v>4691480</c:v>
                </c:pt>
                <c:pt idx="16">
                  <c:v>199085847</c:v>
                </c:pt>
                <c:pt idx="17">
                  <c:v>7059653</c:v>
                </c:pt>
                <c:pt idx="18">
                  <c:v>102580000</c:v>
                </c:pt>
                <c:pt idx="19">
                  <c:v>8211700</c:v>
                </c:pt>
                <c:pt idx="20">
                  <c:v>20277597</c:v>
                </c:pt>
                <c:pt idx="21">
                  <c:v>23476640</c:v>
                </c:pt>
                <c:pt idx="22">
                  <c:v>67959000</c:v>
                </c:pt>
                <c:pt idx="23">
                  <c:v>1201542</c:v>
                </c:pt>
                <c:pt idx="24">
                  <c:v>91700000</c:v>
                </c:pt>
                <c:pt idx="25">
                  <c:v>1376049000</c:v>
                </c:pt>
                <c:pt idx="26">
                  <c:v>32564342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1C-444A-B024-5188364C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31776"/>
        <c:axId val="75533312"/>
      </c:scatterChart>
      <c:valAx>
        <c:axId val="7553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533312"/>
        <c:crosses val="autoZero"/>
        <c:crossBetween val="midCat"/>
      </c:valAx>
      <c:valAx>
        <c:axId val="7553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5317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Sheet4!$C$322:$C$355</c:f>
              <c:numCache>
                <c:formatCode>General</c:formatCode>
                <c:ptCount val="34"/>
                <c:pt idx="0">
                  <c:v>-5.6999999999999995E-2</c:v>
                </c:pt>
                <c:pt idx="1">
                  <c:v>9.9999999999999978E-2</c:v>
                </c:pt>
                <c:pt idx="2">
                  <c:v>4.1000000000000036E-2</c:v>
                </c:pt>
                <c:pt idx="3">
                  <c:v>8.6999999999999966E-2</c:v>
                </c:pt>
                <c:pt idx="4">
                  <c:v>3.9000000000000035E-2</c:v>
                </c:pt>
                <c:pt idx="5">
                  <c:v>6.3000000000000056E-2</c:v>
                </c:pt>
                <c:pt idx="6">
                  <c:v>1.0000000000000009E-3</c:v>
                </c:pt>
                <c:pt idx="7">
                  <c:v>6.0000000000000053E-3</c:v>
                </c:pt>
                <c:pt idx="8">
                  <c:v>-8.7999999999999967E-2</c:v>
                </c:pt>
                <c:pt idx="9">
                  <c:v>-7.400000000000001E-2</c:v>
                </c:pt>
                <c:pt idx="10">
                  <c:v>2.4000000000000021E-2</c:v>
                </c:pt>
                <c:pt idx="11">
                  <c:v>0.20599999999999996</c:v>
                </c:pt>
                <c:pt idx="12">
                  <c:v>0.14800000000000002</c:v>
                </c:pt>
                <c:pt idx="13">
                  <c:v>5.0000000000000044E-3</c:v>
                </c:pt>
                <c:pt idx="14">
                  <c:v>-0.14000000000000001</c:v>
                </c:pt>
                <c:pt idx="15">
                  <c:v>0.20499999999999996</c:v>
                </c:pt>
                <c:pt idx="16">
                  <c:v>2.6000000000000023E-2</c:v>
                </c:pt>
                <c:pt idx="17">
                  <c:v>3.5000000000000031E-2</c:v>
                </c:pt>
                <c:pt idx="18">
                  <c:v>-7.0000000000000062E-3</c:v>
                </c:pt>
                <c:pt idx="19">
                  <c:v>-5.0000000000000044E-3</c:v>
                </c:pt>
                <c:pt idx="20">
                  <c:v>8.6999999999999966E-2</c:v>
                </c:pt>
                <c:pt idx="21">
                  <c:v>-1.8000000000000016E-2</c:v>
                </c:pt>
                <c:pt idx="22">
                  <c:v>-6.5000000000000002E-2</c:v>
                </c:pt>
                <c:pt idx="23">
                  <c:v>-7.2000000000000008E-2</c:v>
                </c:pt>
                <c:pt idx="24">
                  <c:v>-7.8000000000000014E-2</c:v>
                </c:pt>
                <c:pt idx="25">
                  <c:v>-6.8000000000000005E-2</c:v>
                </c:pt>
                <c:pt idx="26">
                  <c:v>2.0000000000000018E-3</c:v>
                </c:pt>
                <c:pt idx="27">
                  <c:v>-3.999999999999998E-2</c:v>
                </c:pt>
                <c:pt idx="28">
                  <c:v>-8.9999999999999969E-2</c:v>
                </c:pt>
                <c:pt idx="29">
                  <c:v>-0.13900000000000001</c:v>
                </c:pt>
                <c:pt idx="30">
                  <c:v>-4.3999999999999984E-2</c:v>
                </c:pt>
                <c:pt idx="31">
                  <c:v>-1.9000000000000017E-2</c:v>
                </c:pt>
                <c:pt idx="32">
                  <c:v>-7.2000000000000008E-2</c:v>
                </c:pt>
                <c:pt idx="33">
                  <c:v>2.0000000000000018E-2</c:v>
                </c:pt>
              </c:numCache>
            </c:numRef>
          </c:xVal>
          <c:yVal>
            <c:numRef>
              <c:f>Sheet4!$D$322:$D$355</c:f>
              <c:numCache>
                <c:formatCode>General</c:formatCode>
                <c:ptCount val="34"/>
                <c:pt idx="0">
                  <c:v>81680000</c:v>
                </c:pt>
                <c:pt idx="1">
                  <c:v>4662446</c:v>
                </c:pt>
                <c:pt idx="2">
                  <c:v>24383301</c:v>
                </c:pt>
                <c:pt idx="3">
                  <c:v>16212000</c:v>
                </c:pt>
                <c:pt idx="4">
                  <c:v>51820000</c:v>
                </c:pt>
                <c:pt idx="5">
                  <c:v>45010056</c:v>
                </c:pt>
                <c:pt idx="6">
                  <c:v>37873253</c:v>
                </c:pt>
                <c:pt idx="7">
                  <c:v>11262564</c:v>
                </c:pt>
                <c:pt idx="8">
                  <c:v>11178921</c:v>
                </c:pt>
                <c:pt idx="9">
                  <c:v>24692144</c:v>
                </c:pt>
                <c:pt idx="10">
                  <c:v>12973808</c:v>
                </c:pt>
                <c:pt idx="11">
                  <c:v>2155784</c:v>
                </c:pt>
                <c:pt idx="12">
                  <c:v>2113077</c:v>
                </c:pt>
                <c:pt idx="13">
                  <c:v>2067000</c:v>
                </c:pt>
                <c:pt idx="14">
                  <c:v>4709000</c:v>
                </c:pt>
                <c:pt idx="15">
                  <c:v>1475000</c:v>
                </c:pt>
                <c:pt idx="16">
                  <c:v>22534532</c:v>
                </c:pt>
                <c:pt idx="17">
                  <c:v>182202000</c:v>
                </c:pt>
                <c:pt idx="18">
                  <c:v>10879829</c:v>
                </c:pt>
                <c:pt idx="19">
                  <c:v>7552318</c:v>
                </c:pt>
                <c:pt idx="20">
                  <c:v>27000000</c:v>
                </c:pt>
                <c:pt idx="21">
                  <c:v>23919000</c:v>
                </c:pt>
                <c:pt idx="22">
                  <c:v>4503000</c:v>
                </c:pt>
                <c:pt idx="23">
                  <c:v>6190280</c:v>
                </c:pt>
                <c:pt idx="24">
                  <c:v>8746128</c:v>
                </c:pt>
                <c:pt idx="25">
                  <c:v>1693398</c:v>
                </c:pt>
                <c:pt idx="26">
                  <c:v>13567338</c:v>
                </c:pt>
                <c:pt idx="27">
                  <c:v>1882450</c:v>
                </c:pt>
                <c:pt idx="28">
                  <c:v>17322796</c:v>
                </c:pt>
                <c:pt idx="29">
                  <c:v>17138707</c:v>
                </c:pt>
                <c:pt idx="30">
                  <c:v>99465819</c:v>
                </c:pt>
                <c:pt idx="31">
                  <c:v>828324</c:v>
                </c:pt>
                <c:pt idx="32">
                  <c:v>6380803</c:v>
                </c:pt>
                <c:pt idx="33">
                  <c:v>22434363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E8-4DE0-B4BC-D95359ACC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46976"/>
        <c:axId val="76848512"/>
      </c:scatterChart>
      <c:valAx>
        <c:axId val="7684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HDI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848512"/>
        <c:crosses val="autoZero"/>
        <c:crossBetween val="midCat"/>
      </c:valAx>
      <c:valAx>
        <c:axId val="76848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846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Sheet6!$D$1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Sheet6!$C$2:$C$163</c:f>
              <c:numCache>
                <c:formatCode>General</c:formatCode>
                <c:ptCount val="162"/>
                <c:pt idx="0">
                  <c:v>-3.5999999999999996</c:v>
                </c:pt>
                <c:pt idx="1">
                  <c:v>-2.5999999999999996</c:v>
                </c:pt>
                <c:pt idx="2">
                  <c:v>-2.5999999999999996</c:v>
                </c:pt>
                <c:pt idx="3">
                  <c:v>-2.1999999999999997</c:v>
                </c:pt>
                <c:pt idx="4">
                  <c:v>-1.7999999999999998</c:v>
                </c:pt>
                <c:pt idx="5">
                  <c:v>-4.5999999999999996</c:v>
                </c:pt>
                <c:pt idx="6">
                  <c:v>-2.4</c:v>
                </c:pt>
                <c:pt idx="7">
                  <c:v>-1.0999999999999996</c:v>
                </c:pt>
                <c:pt idx="8">
                  <c:v>-3</c:v>
                </c:pt>
                <c:pt idx="9">
                  <c:v>-2</c:v>
                </c:pt>
                <c:pt idx="10">
                  <c:v>-2.1999999999999997</c:v>
                </c:pt>
                <c:pt idx="11">
                  <c:v>-1.2000000000000002</c:v>
                </c:pt>
                <c:pt idx="12">
                  <c:v>-2.1999999999999997</c:v>
                </c:pt>
                <c:pt idx="13">
                  <c:v>-0.5</c:v>
                </c:pt>
                <c:pt idx="14">
                  <c:v>-1.7999999999999998</c:v>
                </c:pt>
                <c:pt idx="15">
                  <c:v>-2.1999999999999997</c:v>
                </c:pt>
                <c:pt idx="16">
                  <c:v>-0.5</c:v>
                </c:pt>
                <c:pt idx="17">
                  <c:v>-1.7999999999999998</c:v>
                </c:pt>
                <c:pt idx="18">
                  <c:v>-1.2000000000000002</c:v>
                </c:pt>
                <c:pt idx="19">
                  <c:v>-2</c:v>
                </c:pt>
                <c:pt idx="20">
                  <c:v>-0.59999999999999964</c:v>
                </c:pt>
                <c:pt idx="21">
                  <c:v>-1.7000000000000002</c:v>
                </c:pt>
                <c:pt idx="22">
                  <c:v>-0.70000000000000018</c:v>
                </c:pt>
                <c:pt idx="23">
                  <c:v>0.90000000000000036</c:v>
                </c:pt>
                <c:pt idx="24">
                  <c:v>-0.5</c:v>
                </c:pt>
                <c:pt idx="25">
                  <c:v>-1.7000000000000002</c:v>
                </c:pt>
                <c:pt idx="26">
                  <c:v>-0.5</c:v>
                </c:pt>
                <c:pt idx="27">
                  <c:v>-1.0999999999999996</c:v>
                </c:pt>
                <c:pt idx="28">
                  <c:v>-1</c:v>
                </c:pt>
                <c:pt idx="29">
                  <c:v>-1.2999999999999998</c:v>
                </c:pt>
                <c:pt idx="30">
                  <c:v>-1.5</c:v>
                </c:pt>
                <c:pt idx="31">
                  <c:v>-1.7000000000000002</c:v>
                </c:pt>
                <c:pt idx="32">
                  <c:v>-0.29999999999999982</c:v>
                </c:pt>
                <c:pt idx="33">
                  <c:v>0.29999999999999982</c:v>
                </c:pt>
                <c:pt idx="34">
                  <c:v>-2</c:v>
                </c:pt>
                <c:pt idx="35">
                  <c:v>-0.29999999999999982</c:v>
                </c:pt>
                <c:pt idx="36">
                  <c:v>-2.0999999999999996</c:v>
                </c:pt>
                <c:pt idx="37">
                  <c:v>-0.70000000000000018</c:v>
                </c:pt>
                <c:pt idx="38">
                  <c:v>-1.0999999999999996</c:v>
                </c:pt>
                <c:pt idx="39">
                  <c:v>-0.29999999999999982</c:v>
                </c:pt>
                <c:pt idx="40">
                  <c:v>-2.2999999999999998</c:v>
                </c:pt>
                <c:pt idx="41">
                  <c:v>0.90000000000000036</c:v>
                </c:pt>
                <c:pt idx="42">
                  <c:v>-1.7000000000000002</c:v>
                </c:pt>
                <c:pt idx="43">
                  <c:v>-0.89999999999999947</c:v>
                </c:pt>
                <c:pt idx="44">
                  <c:v>-0.39999999999999947</c:v>
                </c:pt>
                <c:pt idx="45">
                  <c:v>-2.2999999999999998</c:v>
                </c:pt>
                <c:pt idx="46">
                  <c:v>0</c:v>
                </c:pt>
                <c:pt idx="47">
                  <c:v>0.5</c:v>
                </c:pt>
                <c:pt idx="48">
                  <c:v>0.29999999999999982</c:v>
                </c:pt>
                <c:pt idx="49">
                  <c:v>-0.29999999999999982</c:v>
                </c:pt>
                <c:pt idx="50">
                  <c:v>0.29999999999999982</c:v>
                </c:pt>
                <c:pt idx="51">
                  <c:v>0.29999999999999982</c:v>
                </c:pt>
                <c:pt idx="52">
                  <c:v>-0.29999999999999982</c:v>
                </c:pt>
                <c:pt idx="53">
                  <c:v>0.70000000000000018</c:v>
                </c:pt>
                <c:pt idx="54">
                  <c:v>-0.29999999999999982</c:v>
                </c:pt>
                <c:pt idx="55">
                  <c:v>-1.5999999999999996</c:v>
                </c:pt>
                <c:pt idx="56">
                  <c:v>0.10000000000000053</c:v>
                </c:pt>
                <c:pt idx="57">
                  <c:v>0.5</c:v>
                </c:pt>
                <c:pt idx="58">
                  <c:v>0.60000000000000053</c:v>
                </c:pt>
                <c:pt idx="59">
                  <c:v>-1.9</c:v>
                </c:pt>
                <c:pt idx="60">
                  <c:v>-0.79999999999999982</c:v>
                </c:pt>
                <c:pt idx="61">
                  <c:v>1.2000000000000002</c:v>
                </c:pt>
                <c:pt idx="62">
                  <c:v>0.60000000000000053</c:v>
                </c:pt>
                <c:pt idx="63">
                  <c:v>1.7000000000000002</c:v>
                </c:pt>
                <c:pt idx="64">
                  <c:v>1.2000000000000002</c:v>
                </c:pt>
                <c:pt idx="65">
                  <c:v>-1.5</c:v>
                </c:pt>
                <c:pt idx="66">
                  <c:v>0.79999999999999982</c:v>
                </c:pt>
                <c:pt idx="67">
                  <c:v>1</c:v>
                </c:pt>
                <c:pt idx="68">
                  <c:v>0.20000000000000018</c:v>
                </c:pt>
                <c:pt idx="69">
                  <c:v>0.20000000000000018</c:v>
                </c:pt>
                <c:pt idx="70">
                  <c:v>0.60000000000000053</c:v>
                </c:pt>
                <c:pt idx="71">
                  <c:v>-0.59999999999999964</c:v>
                </c:pt>
                <c:pt idx="72">
                  <c:v>0.29999999999999982</c:v>
                </c:pt>
                <c:pt idx="73">
                  <c:v>1.2999999999999998</c:v>
                </c:pt>
                <c:pt idx="74">
                  <c:v>-1.0999999999999996</c:v>
                </c:pt>
                <c:pt idx="75">
                  <c:v>1.7000000000000002</c:v>
                </c:pt>
                <c:pt idx="76">
                  <c:v>-0.39999999999999947</c:v>
                </c:pt>
                <c:pt idx="77">
                  <c:v>1.1000000000000005</c:v>
                </c:pt>
                <c:pt idx="78">
                  <c:v>-1.2999999999999998</c:v>
                </c:pt>
                <c:pt idx="79">
                  <c:v>1.2000000000000002</c:v>
                </c:pt>
                <c:pt idx="80">
                  <c:v>-1.2000000000000002</c:v>
                </c:pt>
                <c:pt idx="81">
                  <c:v>2</c:v>
                </c:pt>
                <c:pt idx="82">
                  <c:v>0.10000000000000053</c:v>
                </c:pt>
                <c:pt idx="83">
                  <c:v>-1</c:v>
                </c:pt>
                <c:pt idx="84">
                  <c:v>1.2000000000000002</c:v>
                </c:pt>
                <c:pt idx="85">
                  <c:v>1.6000000000000005</c:v>
                </c:pt>
                <c:pt idx="86">
                  <c:v>1.5</c:v>
                </c:pt>
                <c:pt idx="87">
                  <c:v>0.40000000000000036</c:v>
                </c:pt>
                <c:pt idx="88">
                  <c:v>0.79999999999999982</c:v>
                </c:pt>
                <c:pt idx="89">
                  <c:v>-0.39999999999999947</c:v>
                </c:pt>
                <c:pt idx="90">
                  <c:v>1</c:v>
                </c:pt>
                <c:pt idx="91">
                  <c:v>-0.20000000000000018</c:v>
                </c:pt>
                <c:pt idx="92">
                  <c:v>1.2000000000000002</c:v>
                </c:pt>
                <c:pt idx="93">
                  <c:v>0</c:v>
                </c:pt>
                <c:pt idx="94">
                  <c:v>1.2000000000000002</c:v>
                </c:pt>
                <c:pt idx="95">
                  <c:v>0.29999999999999982</c:v>
                </c:pt>
                <c:pt idx="96">
                  <c:v>1</c:v>
                </c:pt>
                <c:pt idx="97">
                  <c:v>1.9000000000000004</c:v>
                </c:pt>
                <c:pt idx="98">
                  <c:v>-0.70000000000000018</c:v>
                </c:pt>
                <c:pt idx="99">
                  <c:v>1.7000000000000002</c:v>
                </c:pt>
                <c:pt idx="100">
                  <c:v>1.7999999999999998</c:v>
                </c:pt>
                <c:pt idx="101">
                  <c:v>-0.70000000000000018</c:v>
                </c:pt>
                <c:pt idx="102">
                  <c:v>1.7000000000000002</c:v>
                </c:pt>
                <c:pt idx="103">
                  <c:v>1.2999999999999998</c:v>
                </c:pt>
                <c:pt idx="104">
                  <c:v>-1</c:v>
                </c:pt>
                <c:pt idx="105">
                  <c:v>2</c:v>
                </c:pt>
                <c:pt idx="106">
                  <c:v>1.9000000000000004</c:v>
                </c:pt>
                <c:pt idx="107">
                  <c:v>-0.5</c:v>
                </c:pt>
                <c:pt idx="108">
                  <c:v>1</c:v>
                </c:pt>
                <c:pt idx="109">
                  <c:v>-9.9999999999999645E-2</c:v>
                </c:pt>
                <c:pt idx="110">
                  <c:v>1.1000000000000005</c:v>
                </c:pt>
                <c:pt idx="111">
                  <c:v>-9.9999999999999645E-2</c:v>
                </c:pt>
                <c:pt idx="112">
                  <c:v>-1.5</c:v>
                </c:pt>
                <c:pt idx="113">
                  <c:v>2</c:v>
                </c:pt>
                <c:pt idx="114">
                  <c:v>0.10000000000000053</c:v>
                </c:pt>
                <c:pt idx="115">
                  <c:v>-0.59999999999999964</c:v>
                </c:pt>
                <c:pt idx="116">
                  <c:v>0.90000000000000036</c:v>
                </c:pt>
                <c:pt idx="117">
                  <c:v>0.70000000000000018</c:v>
                </c:pt>
                <c:pt idx="118">
                  <c:v>1.4000000000000004</c:v>
                </c:pt>
                <c:pt idx="119">
                  <c:v>0.90000000000000036</c:v>
                </c:pt>
                <c:pt idx="120">
                  <c:v>0.79999999999999982</c:v>
                </c:pt>
                <c:pt idx="121">
                  <c:v>-1</c:v>
                </c:pt>
                <c:pt idx="122">
                  <c:v>1.2999999999999998</c:v>
                </c:pt>
                <c:pt idx="123">
                  <c:v>1.2000000000000002</c:v>
                </c:pt>
                <c:pt idx="124">
                  <c:v>1.2999999999999998</c:v>
                </c:pt>
                <c:pt idx="125">
                  <c:v>1.5</c:v>
                </c:pt>
                <c:pt idx="126">
                  <c:v>1.1000000000000005</c:v>
                </c:pt>
                <c:pt idx="127">
                  <c:v>0.40000000000000036</c:v>
                </c:pt>
                <c:pt idx="128">
                  <c:v>1.7000000000000002</c:v>
                </c:pt>
                <c:pt idx="129">
                  <c:v>0.10000000000000053</c:v>
                </c:pt>
                <c:pt idx="130">
                  <c:v>0.60000000000000053</c:v>
                </c:pt>
                <c:pt idx="131">
                  <c:v>1.7999999999999998</c:v>
                </c:pt>
                <c:pt idx="132">
                  <c:v>1.2000000000000002</c:v>
                </c:pt>
                <c:pt idx="133">
                  <c:v>1.2999999999999998</c:v>
                </c:pt>
                <c:pt idx="134">
                  <c:v>1.7000000000000002</c:v>
                </c:pt>
                <c:pt idx="135">
                  <c:v>1.7000000000000002</c:v>
                </c:pt>
                <c:pt idx="136">
                  <c:v>1.7000000000000002</c:v>
                </c:pt>
                <c:pt idx="137">
                  <c:v>-0.70000000000000018</c:v>
                </c:pt>
                <c:pt idx="138">
                  <c:v>1.1000000000000005</c:v>
                </c:pt>
                <c:pt idx="139">
                  <c:v>0.70000000000000018</c:v>
                </c:pt>
                <c:pt idx="140">
                  <c:v>2</c:v>
                </c:pt>
                <c:pt idx="141">
                  <c:v>0.5</c:v>
                </c:pt>
                <c:pt idx="142">
                  <c:v>2.7</c:v>
                </c:pt>
                <c:pt idx="143">
                  <c:v>2.3999999999999995</c:v>
                </c:pt>
                <c:pt idx="144">
                  <c:v>1.2999999999999998</c:v>
                </c:pt>
                <c:pt idx="145">
                  <c:v>1.1000000000000005</c:v>
                </c:pt>
                <c:pt idx="146">
                  <c:v>2.2000000000000002</c:v>
                </c:pt>
                <c:pt idx="147">
                  <c:v>3.0000000000000009</c:v>
                </c:pt>
                <c:pt idx="148">
                  <c:v>0.5</c:v>
                </c:pt>
                <c:pt idx="149">
                  <c:v>0.90000000000000036</c:v>
                </c:pt>
                <c:pt idx="150">
                  <c:v>0</c:v>
                </c:pt>
                <c:pt idx="151">
                  <c:v>0.40000000000000036</c:v>
                </c:pt>
                <c:pt idx="152">
                  <c:v>0.29999999999999982</c:v>
                </c:pt>
                <c:pt idx="153">
                  <c:v>2</c:v>
                </c:pt>
                <c:pt idx="154">
                  <c:v>1.7000000000000002</c:v>
                </c:pt>
                <c:pt idx="155">
                  <c:v>1.5</c:v>
                </c:pt>
                <c:pt idx="156">
                  <c:v>2.1000000000000005</c:v>
                </c:pt>
                <c:pt idx="157">
                  <c:v>-1.5</c:v>
                </c:pt>
                <c:pt idx="158">
                  <c:v>1.7999999999999998</c:v>
                </c:pt>
                <c:pt idx="159">
                  <c:v>2.2000000000000002</c:v>
                </c:pt>
                <c:pt idx="160">
                  <c:v>2</c:v>
                </c:pt>
                <c:pt idx="161">
                  <c:v>1.9000000000000004</c:v>
                </c:pt>
              </c:numCache>
            </c:numRef>
          </c:xVal>
          <c:yVal>
            <c:numRef>
              <c:f>Sheet6!$D$2:$D$163</c:f>
              <c:numCache>
                <c:formatCode>#,##0</c:formatCode>
                <c:ptCount val="162"/>
                <c:pt idx="0">
                  <c:v>5707251</c:v>
                </c:pt>
                <c:pt idx="1">
                  <c:v>5488543</c:v>
                </c:pt>
                <c:pt idx="2">
                  <c:v>9875378</c:v>
                </c:pt>
                <c:pt idx="3">
                  <c:v>4691480</c:v>
                </c:pt>
                <c:pt idx="4">
                  <c:v>17000059</c:v>
                </c:pt>
                <c:pt idx="5">
                  <c:v>5214900</c:v>
                </c:pt>
                <c:pt idx="6">
                  <c:v>8211700</c:v>
                </c:pt>
                <c:pt idx="7">
                  <c:v>8211700</c:v>
                </c:pt>
                <c:pt idx="8">
                  <c:v>36048521</c:v>
                </c:pt>
                <c:pt idx="9">
                  <c:v>81459000</c:v>
                </c:pt>
                <c:pt idx="10">
                  <c:v>562958</c:v>
                </c:pt>
                <c:pt idx="11">
                  <c:v>64716000</c:v>
                </c:pt>
                <c:pt idx="12">
                  <c:v>24104700</c:v>
                </c:pt>
                <c:pt idx="13">
                  <c:v>332529</c:v>
                </c:pt>
                <c:pt idx="14">
                  <c:v>11250585</c:v>
                </c:pt>
                <c:pt idx="15">
                  <c:v>8662588</c:v>
                </c:pt>
                <c:pt idx="16">
                  <c:v>323625762</c:v>
                </c:pt>
                <c:pt idx="17">
                  <c:v>7234800</c:v>
                </c:pt>
                <c:pt idx="18">
                  <c:v>6378000</c:v>
                </c:pt>
                <c:pt idx="19">
                  <c:v>126919659</c:v>
                </c:pt>
                <c:pt idx="20">
                  <c:v>3324460</c:v>
                </c:pt>
                <c:pt idx="21">
                  <c:v>2545603</c:v>
                </c:pt>
                <c:pt idx="22">
                  <c:v>18006407</c:v>
                </c:pt>
                <c:pt idx="23">
                  <c:v>1315944</c:v>
                </c:pt>
                <c:pt idx="24">
                  <c:v>66689000</c:v>
                </c:pt>
                <c:pt idx="25">
                  <c:v>5779760</c:v>
                </c:pt>
                <c:pt idx="26">
                  <c:v>742737</c:v>
                </c:pt>
                <c:pt idx="27">
                  <c:v>2155784</c:v>
                </c:pt>
                <c:pt idx="28">
                  <c:v>10427301</c:v>
                </c:pt>
                <c:pt idx="29">
                  <c:v>38483957</c:v>
                </c:pt>
                <c:pt idx="30">
                  <c:v>23476640</c:v>
                </c:pt>
                <c:pt idx="31">
                  <c:v>1141166</c:v>
                </c:pt>
                <c:pt idx="32">
                  <c:v>8502900</c:v>
                </c:pt>
                <c:pt idx="33">
                  <c:v>2875593</c:v>
                </c:pt>
                <c:pt idx="34">
                  <c:v>2063077</c:v>
                </c:pt>
                <c:pt idx="35">
                  <c:v>46423064</c:v>
                </c:pt>
                <c:pt idx="36">
                  <c:v>10553443</c:v>
                </c:pt>
                <c:pt idx="37">
                  <c:v>50801405</c:v>
                </c:pt>
                <c:pt idx="38">
                  <c:v>445426</c:v>
                </c:pt>
                <c:pt idx="39">
                  <c:v>525000</c:v>
                </c:pt>
                <c:pt idx="40">
                  <c:v>4586353</c:v>
                </c:pt>
                <c:pt idx="41">
                  <c:v>1973700</c:v>
                </c:pt>
                <c:pt idx="42">
                  <c:v>92000</c:v>
                </c:pt>
                <c:pt idx="43">
                  <c:v>11262564</c:v>
                </c:pt>
                <c:pt idx="44">
                  <c:v>9531712</c:v>
                </c:pt>
                <c:pt idx="45">
                  <c:v>1261208</c:v>
                </c:pt>
                <c:pt idx="46">
                  <c:v>2113077</c:v>
                </c:pt>
                <c:pt idx="47">
                  <c:v>3720400</c:v>
                </c:pt>
                <c:pt idx="48">
                  <c:v>30770375</c:v>
                </c:pt>
                <c:pt idx="49">
                  <c:v>1343000</c:v>
                </c:pt>
                <c:pt idx="50">
                  <c:v>4284889</c:v>
                </c:pt>
                <c:pt idx="51">
                  <c:v>9855571</c:v>
                </c:pt>
                <c:pt idx="52">
                  <c:v>5426252</c:v>
                </c:pt>
                <c:pt idx="53">
                  <c:v>31068000</c:v>
                </c:pt>
                <c:pt idx="54">
                  <c:v>4187161</c:v>
                </c:pt>
                <c:pt idx="55">
                  <c:v>11238317</c:v>
                </c:pt>
                <c:pt idx="56">
                  <c:v>27000000</c:v>
                </c:pt>
                <c:pt idx="57">
                  <c:v>10955000</c:v>
                </c:pt>
                <c:pt idx="58">
                  <c:v>19511000</c:v>
                </c:pt>
                <c:pt idx="59">
                  <c:v>3286936</c:v>
                </c:pt>
                <c:pt idx="60">
                  <c:v>60674003</c:v>
                </c:pt>
                <c:pt idx="61">
                  <c:v>2067000</c:v>
                </c:pt>
                <c:pt idx="62">
                  <c:v>676872</c:v>
                </c:pt>
                <c:pt idx="63">
                  <c:v>13567338</c:v>
                </c:pt>
                <c:pt idx="64">
                  <c:v>54956900</c:v>
                </c:pt>
                <c:pt idx="65">
                  <c:v>190428</c:v>
                </c:pt>
                <c:pt idx="66">
                  <c:v>2069162</c:v>
                </c:pt>
                <c:pt idx="67">
                  <c:v>79463663</c:v>
                </c:pt>
                <c:pt idx="68">
                  <c:v>7202198</c:v>
                </c:pt>
                <c:pt idx="69">
                  <c:v>2950210</c:v>
                </c:pt>
                <c:pt idx="70">
                  <c:v>7041599</c:v>
                </c:pt>
                <c:pt idx="71">
                  <c:v>6377195</c:v>
                </c:pt>
                <c:pt idx="72">
                  <c:v>3081677</c:v>
                </c:pt>
                <c:pt idx="73">
                  <c:v>3929141</c:v>
                </c:pt>
                <c:pt idx="74">
                  <c:v>1349667</c:v>
                </c:pt>
                <c:pt idx="75">
                  <c:v>3871643</c:v>
                </c:pt>
                <c:pt idx="76">
                  <c:v>205338000</c:v>
                </c:pt>
                <c:pt idx="77">
                  <c:v>17322796</c:v>
                </c:pt>
                <c:pt idx="78">
                  <c:v>1276267000</c:v>
                </c:pt>
                <c:pt idx="79">
                  <c:v>67959000</c:v>
                </c:pt>
                <c:pt idx="80">
                  <c:v>10982754</c:v>
                </c:pt>
                <c:pt idx="81">
                  <c:v>16212000</c:v>
                </c:pt>
                <c:pt idx="82">
                  <c:v>10879829</c:v>
                </c:pt>
                <c:pt idx="83">
                  <c:v>1376049000</c:v>
                </c:pt>
                <c:pt idx="84">
                  <c:v>48663285</c:v>
                </c:pt>
                <c:pt idx="85">
                  <c:v>4503000</c:v>
                </c:pt>
                <c:pt idx="86">
                  <c:v>20277597</c:v>
                </c:pt>
                <c:pt idx="87">
                  <c:v>2886026</c:v>
                </c:pt>
                <c:pt idx="88">
                  <c:v>40400000</c:v>
                </c:pt>
                <c:pt idx="89">
                  <c:v>91162000</c:v>
                </c:pt>
                <c:pt idx="90">
                  <c:v>255461700</c:v>
                </c:pt>
                <c:pt idx="91">
                  <c:v>33848242</c:v>
                </c:pt>
                <c:pt idx="92">
                  <c:v>31151643</c:v>
                </c:pt>
                <c:pt idx="93">
                  <c:v>2998600</c:v>
                </c:pt>
                <c:pt idx="94">
                  <c:v>14517176</c:v>
                </c:pt>
                <c:pt idx="95">
                  <c:v>119530753</c:v>
                </c:pt>
                <c:pt idx="96">
                  <c:v>102580000</c:v>
                </c:pt>
                <c:pt idx="97">
                  <c:v>11410651</c:v>
                </c:pt>
                <c:pt idx="98">
                  <c:v>1475000</c:v>
                </c:pt>
                <c:pt idx="99">
                  <c:v>17138707</c:v>
                </c:pt>
                <c:pt idx="100">
                  <c:v>9980243</c:v>
                </c:pt>
                <c:pt idx="101">
                  <c:v>99465819</c:v>
                </c:pt>
                <c:pt idx="102">
                  <c:v>2913281</c:v>
                </c:pt>
                <c:pt idx="103">
                  <c:v>43417000</c:v>
                </c:pt>
                <c:pt idx="104">
                  <c:v>9498700</c:v>
                </c:pt>
                <c:pt idx="105">
                  <c:v>23919000</c:v>
                </c:pt>
                <c:pt idx="106">
                  <c:v>16144000</c:v>
                </c:pt>
                <c:pt idx="107">
                  <c:v>7552318</c:v>
                </c:pt>
                <c:pt idx="108">
                  <c:v>8249574</c:v>
                </c:pt>
                <c:pt idx="109">
                  <c:v>16407000</c:v>
                </c:pt>
                <c:pt idx="110">
                  <c:v>4067564</c:v>
                </c:pt>
                <c:pt idx="111">
                  <c:v>24692144</c:v>
                </c:pt>
                <c:pt idx="112">
                  <c:v>91700000</c:v>
                </c:pt>
                <c:pt idx="113">
                  <c:v>199085847</c:v>
                </c:pt>
                <c:pt idx="114">
                  <c:v>51820000</c:v>
                </c:pt>
                <c:pt idx="115">
                  <c:v>9754830</c:v>
                </c:pt>
                <c:pt idx="116">
                  <c:v>735554</c:v>
                </c:pt>
                <c:pt idx="117">
                  <c:v>146600000</c:v>
                </c:pt>
                <c:pt idx="118">
                  <c:v>6190280</c:v>
                </c:pt>
                <c:pt idx="119">
                  <c:v>1882450</c:v>
                </c:pt>
                <c:pt idx="120">
                  <c:v>15806675</c:v>
                </c:pt>
                <c:pt idx="121">
                  <c:v>17693500</c:v>
                </c:pt>
                <c:pt idx="122">
                  <c:v>6000000</c:v>
                </c:pt>
                <c:pt idx="123">
                  <c:v>4467000</c:v>
                </c:pt>
                <c:pt idx="124">
                  <c:v>22434363</c:v>
                </c:pt>
                <c:pt idx="125">
                  <c:v>1201542</c:v>
                </c:pt>
                <c:pt idx="126">
                  <c:v>22534532</c:v>
                </c:pt>
                <c:pt idx="127">
                  <c:v>79200000</c:v>
                </c:pt>
                <c:pt idx="128">
                  <c:v>26494504</c:v>
                </c:pt>
                <c:pt idx="129">
                  <c:v>6167237</c:v>
                </c:pt>
                <c:pt idx="130">
                  <c:v>6783272</c:v>
                </c:pt>
                <c:pt idx="131">
                  <c:v>42539010</c:v>
                </c:pt>
                <c:pt idx="132">
                  <c:v>182202000</c:v>
                </c:pt>
                <c:pt idx="133">
                  <c:v>8610000</c:v>
                </c:pt>
                <c:pt idx="134">
                  <c:v>171700000</c:v>
                </c:pt>
                <c:pt idx="135">
                  <c:v>8746128</c:v>
                </c:pt>
                <c:pt idx="136">
                  <c:v>45010056</c:v>
                </c:pt>
                <c:pt idx="137">
                  <c:v>6803699</c:v>
                </c:pt>
                <c:pt idx="138">
                  <c:v>7059653</c:v>
                </c:pt>
                <c:pt idx="139">
                  <c:v>37873253</c:v>
                </c:pt>
                <c:pt idx="140">
                  <c:v>4709000</c:v>
                </c:pt>
                <c:pt idx="141">
                  <c:v>4662446</c:v>
                </c:pt>
                <c:pt idx="142">
                  <c:v>13670084</c:v>
                </c:pt>
                <c:pt idx="143">
                  <c:v>81680000</c:v>
                </c:pt>
                <c:pt idx="144">
                  <c:v>51486253</c:v>
                </c:pt>
                <c:pt idx="145">
                  <c:v>11178921</c:v>
                </c:pt>
                <c:pt idx="146">
                  <c:v>15458332</c:v>
                </c:pt>
                <c:pt idx="147">
                  <c:v>12973808</c:v>
                </c:pt>
                <c:pt idx="148">
                  <c:v>31576400</c:v>
                </c:pt>
                <c:pt idx="149">
                  <c:v>6380803</c:v>
                </c:pt>
                <c:pt idx="150">
                  <c:v>17064854</c:v>
                </c:pt>
                <c:pt idx="151">
                  <c:v>5171943</c:v>
                </c:pt>
                <c:pt idx="152">
                  <c:v>25408000</c:v>
                </c:pt>
                <c:pt idx="153">
                  <c:v>10604000</c:v>
                </c:pt>
                <c:pt idx="154">
                  <c:v>1693398</c:v>
                </c:pt>
                <c:pt idx="155">
                  <c:v>31416000</c:v>
                </c:pt>
                <c:pt idx="156">
                  <c:v>37056169</c:v>
                </c:pt>
                <c:pt idx="157">
                  <c:v>6411776</c:v>
                </c:pt>
                <c:pt idx="158">
                  <c:v>24383301</c:v>
                </c:pt>
                <c:pt idx="159">
                  <c:v>40235000</c:v>
                </c:pt>
                <c:pt idx="160">
                  <c:v>32564342</c:v>
                </c:pt>
                <c:pt idx="161">
                  <c:v>24895000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DA-4477-A2DF-B4134073E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84992"/>
        <c:axId val="76903168"/>
      </c:scatterChart>
      <c:valAx>
        <c:axId val="7688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PII</a:t>
                </a:r>
                <a:r>
                  <a:rPr lang="en-IN" baseline="0"/>
                  <a:t> Distribution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903168"/>
        <c:crosses val="autoZero"/>
        <c:crossBetween val="midCat"/>
      </c:valAx>
      <c:valAx>
        <c:axId val="76903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6884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Sheet6!$D$171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Sheet6!$C$172:$C$192</c:f>
              <c:numCache>
                <c:formatCode>General</c:formatCode>
                <c:ptCount val="21"/>
                <c:pt idx="0">
                  <c:v>-0.5</c:v>
                </c:pt>
                <c:pt idx="1">
                  <c:v>0.19999999999999929</c:v>
                </c:pt>
                <c:pt idx="2">
                  <c:v>-0.5</c:v>
                </c:pt>
                <c:pt idx="3">
                  <c:v>-0.40000000000000036</c:v>
                </c:pt>
                <c:pt idx="4">
                  <c:v>-0.10000000000000053</c:v>
                </c:pt>
                <c:pt idx="5">
                  <c:v>2</c:v>
                </c:pt>
                <c:pt idx="6">
                  <c:v>0.29999999999999982</c:v>
                </c:pt>
                <c:pt idx="7">
                  <c:v>0.89999999999999947</c:v>
                </c:pt>
                <c:pt idx="8">
                  <c:v>-1.8000000000000007</c:v>
                </c:pt>
                <c:pt idx="9">
                  <c:v>-2.0000000000000004</c:v>
                </c:pt>
                <c:pt idx="10">
                  <c:v>0.19999999999999929</c:v>
                </c:pt>
                <c:pt idx="11">
                  <c:v>-1.8000000000000007</c:v>
                </c:pt>
                <c:pt idx="12">
                  <c:v>-0.40000000000000036</c:v>
                </c:pt>
                <c:pt idx="13">
                  <c:v>-1.6000000000000005</c:v>
                </c:pt>
                <c:pt idx="14">
                  <c:v>0.69999999999999929</c:v>
                </c:pt>
                <c:pt idx="15">
                  <c:v>2.0999999999999996</c:v>
                </c:pt>
                <c:pt idx="16">
                  <c:v>-0.30000000000000071</c:v>
                </c:pt>
                <c:pt idx="17">
                  <c:v>-1.3000000000000007</c:v>
                </c:pt>
                <c:pt idx="18">
                  <c:v>1</c:v>
                </c:pt>
                <c:pt idx="19">
                  <c:v>1.0999999999999996</c:v>
                </c:pt>
                <c:pt idx="20">
                  <c:v>2.5999999999999996</c:v>
                </c:pt>
              </c:numCache>
            </c:numRef>
          </c:xVal>
          <c:yVal>
            <c:numRef>
              <c:f>Sheet6!$D$172:$D$192</c:f>
              <c:numCache>
                <c:formatCode>General</c:formatCode>
                <c:ptCount val="21"/>
                <c:pt idx="0">
                  <c:v>91162000</c:v>
                </c:pt>
                <c:pt idx="1">
                  <c:v>30770375</c:v>
                </c:pt>
                <c:pt idx="2">
                  <c:v>9531712</c:v>
                </c:pt>
                <c:pt idx="3">
                  <c:v>8502900</c:v>
                </c:pt>
                <c:pt idx="4">
                  <c:v>17064854</c:v>
                </c:pt>
                <c:pt idx="5">
                  <c:v>37056169</c:v>
                </c:pt>
                <c:pt idx="6">
                  <c:v>79200000</c:v>
                </c:pt>
                <c:pt idx="7">
                  <c:v>79463663</c:v>
                </c:pt>
                <c:pt idx="8">
                  <c:v>5779760</c:v>
                </c:pt>
                <c:pt idx="9">
                  <c:v>3286936</c:v>
                </c:pt>
                <c:pt idx="10">
                  <c:v>25408000</c:v>
                </c:pt>
                <c:pt idx="11">
                  <c:v>2545603</c:v>
                </c:pt>
                <c:pt idx="12">
                  <c:v>1343000</c:v>
                </c:pt>
                <c:pt idx="13">
                  <c:v>6411776</c:v>
                </c:pt>
                <c:pt idx="14">
                  <c:v>40400000</c:v>
                </c:pt>
                <c:pt idx="15">
                  <c:v>40235000</c:v>
                </c:pt>
                <c:pt idx="16">
                  <c:v>33848242</c:v>
                </c:pt>
                <c:pt idx="17">
                  <c:v>10982754</c:v>
                </c:pt>
                <c:pt idx="18">
                  <c:v>4067564</c:v>
                </c:pt>
                <c:pt idx="19">
                  <c:v>14517176</c:v>
                </c:pt>
                <c:pt idx="20">
                  <c:v>13670084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6F-4463-8E29-ABDBEE019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28128"/>
        <c:axId val="76929664"/>
      </c:scatterChart>
      <c:valAx>
        <c:axId val="7692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PII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929664"/>
        <c:crosses val="autoZero"/>
        <c:crossBetween val="midCat"/>
      </c:valAx>
      <c:valAx>
        <c:axId val="76929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928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Sheet6!$D$201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Sheet6!$C$202:$C$212</c:f>
              <c:numCache>
                <c:formatCode>General</c:formatCode>
                <c:ptCount val="11"/>
                <c:pt idx="0">
                  <c:v>0.5</c:v>
                </c:pt>
                <c:pt idx="1">
                  <c:v>1.1000000000000005</c:v>
                </c:pt>
                <c:pt idx="2">
                  <c:v>-1.1999999999999993</c:v>
                </c:pt>
                <c:pt idx="3">
                  <c:v>-1.5</c:v>
                </c:pt>
                <c:pt idx="4">
                  <c:v>0.40000000000000036</c:v>
                </c:pt>
                <c:pt idx="5">
                  <c:v>1.1000000000000005</c:v>
                </c:pt>
                <c:pt idx="6">
                  <c:v>0.10000000000000053</c:v>
                </c:pt>
                <c:pt idx="7">
                  <c:v>-0.19999999999999929</c:v>
                </c:pt>
                <c:pt idx="8">
                  <c:v>0.40000000000000036</c:v>
                </c:pt>
                <c:pt idx="9">
                  <c:v>-1.3999999999999995</c:v>
                </c:pt>
                <c:pt idx="10">
                  <c:v>0.70000000000000018</c:v>
                </c:pt>
              </c:numCache>
            </c:numRef>
          </c:xVal>
          <c:yVal>
            <c:numRef>
              <c:f>Sheet6!$D$202:$D$212</c:f>
              <c:numCache>
                <c:formatCode>General</c:formatCode>
                <c:ptCount val="11"/>
                <c:pt idx="0">
                  <c:v>43417000</c:v>
                </c:pt>
                <c:pt idx="1">
                  <c:v>11410651</c:v>
                </c:pt>
                <c:pt idx="2">
                  <c:v>205338000</c:v>
                </c:pt>
                <c:pt idx="3">
                  <c:v>18006407</c:v>
                </c:pt>
                <c:pt idx="4">
                  <c:v>48663285</c:v>
                </c:pt>
                <c:pt idx="5">
                  <c:v>16144000</c:v>
                </c:pt>
                <c:pt idx="6">
                  <c:v>735554</c:v>
                </c:pt>
                <c:pt idx="7">
                  <c:v>6783272</c:v>
                </c:pt>
                <c:pt idx="8">
                  <c:v>31151643</c:v>
                </c:pt>
                <c:pt idx="9">
                  <c:v>3324460</c:v>
                </c:pt>
                <c:pt idx="10">
                  <c:v>31416000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C1-4B85-9B9E-7AD1852B2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33600"/>
        <c:axId val="76635136"/>
      </c:scatterChart>
      <c:valAx>
        <c:axId val="7663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PII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635136"/>
        <c:crosses val="autoZero"/>
        <c:crossBetween val="midCat"/>
      </c:valAx>
      <c:valAx>
        <c:axId val="76635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633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Sheet6!$D$221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Sheet6!$C$222:$C$228</c:f>
              <c:numCache>
                <c:formatCode>General</c:formatCode>
                <c:ptCount val="7"/>
                <c:pt idx="0">
                  <c:v>-2.2999999999999998</c:v>
                </c:pt>
                <c:pt idx="1">
                  <c:v>1</c:v>
                </c:pt>
                <c:pt idx="2">
                  <c:v>0.70000000000000018</c:v>
                </c:pt>
                <c:pt idx="3">
                  <c:v>1</c:v>
                </c:pt>
                <c:pt idx="4">
                  <c:v>0.70000000000000018</c:v>
                </c:pt>
                <c:pt idx="5">
                  <c:v>-1.5</c:v>
                </c:pt>
                <c:pt idx="6">
                  <c:v>0.5</c:v>
                </c:pt>
              </c:numCache>
            </c:numRef>
          </c:xVal>
          <c:yVal>
            <c:numRef>
              <c:f>Sheet6!$D$222:$D$228</c:f>
              <c:numCache>
                <c:formatCode>General</c:formatCode>
                <c:ptCount val="7"/>
                <c:pt idx="0">
                  <c:v>1276267000</c:v>
                </c:pt>
                <c:pt idx="1">
                  <c:v>199085847</c:v>
                </c:pt>
                <c:pt idx="2">
                  <c:v>171700000</c:v>
                </c:pt>
                <c:pt idx="3">
                  <c:v>32564342</c:v>
                </c:pt>
                <c:pt idx="4">
                  <c:v>26494504</c:v>
                </c:pt>
                <c:pt idx="5">
                  <c:v>742737</c:v>
                </c:pt>
                <c:pt idx="6">
                  <c:v>20277597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B3-40AB-BE85-B9F87D033611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76651136"/>
        <c:axId val="76947840"/>
      </c:scatterChart>
      <c:valAx>
        <c:axId val="766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PII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947840"/>
        <c:crosses val="autoZero"/>
        <c:crossBetween val="midCat"/>
      </c:valAx>
      <c:valAx>
        <c:axId val="76947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651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Sheet6!$D$236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Sheet6!$C$237:$C$246</c:f>
              <c:numCache>
                <c:formatCode>General</c:formatCode>
                <c:ptCount val="10"/>
                <c:pt idx="0">
                  <c:v>1.7000000000000002</c:v>
                </c:pt>
                <c:pt idx="1">
                  <c:v>1</c:v>
                </c:pt>
                <c:pt idx="2">
                  <c:v>0.5</c:v>
                </c:pt>
                <c:pt idx="3">
                  <c:v>-1.2000000000000002</c:v>
                </c:pt>
                <c:pt idx="4">
                  <c:v>0.20000000000000018</c:v>
                </c:pt>
                <c:pt idx="5">
                  <c:v>0.79999999999999982</c:v>
                </c:pt>
                <c:pt idx="6">
                  <c:v>0.5</c:v>
                </c:pt>
                <c:pt idx="7">
                  <c:v>-1.5999999999999996</c:v>
                </c:pt>
                <c:pt idx="8">
                  <c:v>0.70000000000000018</c:v>
                </c:pt>
                <c:pt idx="9">
                  <c:v>-2</c:v>
                </c:pt>
              </c:numCache>
            </c:numRef>
          </c:xVal>
          <c:yVal>
            <c:numRef>
              <c:f>Sheet6!$D$237:$D$246</c:f>
              <c:numCache>
                <c:formatCode>General</c:formatCode>
                <c:ptCount val="10"/>
                <c:pt idx="0">
                  <c:v>15458332</c:v>
                </c:pt>
                <c:pt idx="1">
                  <c:v>1201542</c:v>
                </c:pt>
                <c:pt idx="2">
                  <c:v>255461700</c:v>
                </c:pt>
                <c:pt idx="3">
                  <c:v>6803699</c:v>
                </c:pt>
                <c:pt idx="4">
                  <c:v>31068000</c:v>
                </c:pt>
                <c:pt idx="5">
                  <c:v>51486253</c:v>
                </c:pt>
                <c:pt idx="6">
                  <c:v>102580000</c:v>
                </c:pt>
                <c:pt idx="7">
                  <c:v>8211700</c:v>
                </c:pt>
                <c:pt idx="8">
                  <c:v>67959000</c:v>
                </c:pt>
                <c:pt idx="9">
                  <c:v>91700000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23-468D-8DDF-987D2F591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67936"/>
        <c:axId val="76969472"/>
      </c:scatterChart>
      <c:valAx>
        <c:axId val="7696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PII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969472"/>
        <c:crosses val="autoZero"/>
        <c:crossBetween val="midCat"/>
      </c:valAx>
      <c:valAx>
        <c:axId val="76969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967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Sheet6!$D$254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Sheet6!$C$255:$C$261</c:f>
              <c:numCache>
                <c:formatCode>General</c:formatCode>
                <c:ptCount val="7"/>
                <c:pt idx="0">
                  <c:v>-0.29999999999999982</c:v>
                </c:pt>
                <c:pt idx="1">
                  <c:v>-1.0999999999999996</c:v>
                </c:pt>
                <c:pt idx="2">
                  <c:v>-1.2999999999999998</c:v>
                </c:pt>
                <c:pt idx="3">
                  <c:v>2.6000000000000005</c:v>
                </c:pt>
                <c:pt idx="4">
                  <c:v>0</c:v>
                </c:pt>
                <c:pt idx="5">
                  <c:v>1</c:v>
                </c:pt>
                <c:pt idx="6">
                  <c:v>-0.79999999999999982</c:v>
                </c:pt>
              </c:numCache>
            </c:numRef>
          </c:xVal>
          <c:yVal>
            <c:numRef>
              <c:f>Sheet6!$D$255:$D$261</c:f>
              <c:numCache>
                <c:formatCode>General</c:formatCode>
                <c:ptCount val="7"/>
                <c:pt idx="0">
                  <c:v>1376049000</c:v>
                </c:pt>
                <c:pt idx="1">
                  <c:v>7234800</c:v>
                </c:pt>
                <c:pt idx="2">
                  <c:v>126919659</c:v>
                </c:pt>
                <c:pt idx="3">
                  <c:v>24895000</c:v>
                </c:pt>
                <c:pt idx="4">
                  <c:v>50801405</c:v>
                </c:pt>
                <c:pt idx="5">
                  <c:v>3081677</c:v>
                </c:pt>
                <c:pt idx="6">
                  <c:v>23476640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FC-4A05-9B76-9A5872B95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93664"/>
        <c:axId val="76995200"/>
      </c:scatterChart>
      <c:valAx>
        <c:axId val="7699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PII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995200"/>
        <c:crosses val="autoZero"/>
        <c:crossBetween val="midCat"/>
      </c:valAx>
      <c:valAx>
        <c:axId val="76995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993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Sheet6!$D$269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Sheet6!$C$270:$C$286</c:f>
              <c:numCache>
                <c:formatCode>General</c:formatCode>
                <c:ptCount val="17"/>
                <c:pt idx="0">
                  <c:v>-0.29999999999999982</c:v>
                </c:pt>
                <c:pt idx="1">
                  <c:v>-0.89999999999999947</c:v>
                </c:pt>
                <c:pt idx="2">
                  <c:v>-1.2999999999999998</c:v>
                </c:pt>
                <c:pt idx="3">
                  <c:v>0.60000000000000053</c:v>
                </c:pt>
                <c:pt idx="4">
                  <c:v>0.20000000000000018</c:v>
                </c:pt>
                <c:pt idx="5">
                  <c:v>-1.2999999999999998</c:v>
                </c:pt>
                <c:pt idx="6">
                  <c:v>1</c:v>
                </c:pt>
                <c:pt idx="7">
                  <c:v>0.60000000000000053</c:v>
                </c:pt>
                <c:pt idx="8">
                  <c:v>0</c:v>
                </c:pt>
                <c:pt idx="9">
                  <c:v>1.4000000000000004</c:v>
                </c:pt>
                <c:pt idx="10">
                  <c:v>0</c:v>
                </c:pt>
                <c:pt idx="11">
                  <c:v>-1.5999999999999996</c:v>
                </c:pt>
                <c:pt idx="12">
                  <c:v>0.40000000000000036</c:v>
                </c:pt>
                <c:pt idx="13">
                  <c:v>1</c:v>
                </c:pt>
                <c:pt idx="14">
                  <c:v>0.10000000000000053</c:v>
                </c:pt>
                <c:pt idx="15">
                  <c:v>1.5</c:v>
                </c:pt>
                <c:pt idx="16">
                  <c:v>0.20000000000000018</c:v>
                </c:pt>
              </c:numCache>
            </c:numRef>
          </c:xVal>
          <c:yVal>
            <c:numRef>
              <c:f>Sheet6!$D$270:$D$286</c:f>
              <c:numCache>
                <c:formatCode>General</c:formatCode>
                <c:ptCount val="17"/>
                <c:pt idx="0">
                  <c:v>2998600</c:v>
                </c:pt>
                <c:pt idx="1">
                  <c:v>9754830</c:v>
                </c:pt>
                <c:pt idx="2">
                  <c:v>9498700</c:v>
                </c:pt>
                <c:pt idx="3">
                  <c:v>1315944</c:v>
                </c:pt>
                <c:pt idx="4">
                  <c:v>3720400</c:v>
                </c:pt>
                <c:pt idx="5">
                  <c:v>17693500</c:v>
                </c:pt>
                <c:pt idx="6">
                  <c:v>6000000</c:v>
                </c:pt>
                <c:pt idx="7">
                  <c:v>1973700</c:v>
                </c:pt>
                <c:pt idx="8">
                  <c:v>2875593</c:v>
                </c:pt>
                <c:pt idx="9">
                  <c:v>2913281</c:v>
                </c:pt>
                <c:pt idx="10">
                  <c:v>3081677</c:v>
                </c:pt>
                <c:pt idx="11">
                  <c:v>38483957</c:v>
                </c:pt>
                <c:pt idx="12">
                  <c:v>146600000</c:v>
                </c:pt>
                <c:pt idx="13">
                  <c:v>8610000</c:v>
                </c:pt>
                <c:pt idx="14">
                  <c:v>5171943</c:v>
                </c:pt>
                <c:pt idx="15">
                  <c:v>42539010</c:v>
                </c:pt>
                <c:pt idx="16">
                  <c:v>31576400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80-4369-B3A2-2F3342764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11200"/>
        <c:axId val="77033472"/>
      </c:scatterChart>
      <c:valAx>
        <c:axId val="7701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PII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033472"/>
        <c:crosses val="autoZero"/>
        <c:crossBetween val="midCat"/>
      </c:valAx>
      <c:valAx>
        <c:axId val="77033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011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Sheet6!$D$294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Sheet6!$C$295:$C$308</c:f>
              <c:numCache>
                <c:formatCode>General</c:formatCode>
                <c:ptCount val="14"/>
                <c:pt idx="0">
                  <c:v>-2.8</c:v>
                </c:pt>
                <c:pt idx="1">
                  <c:v>-0.29999999999999982</c:v>
                </c:pt>
                <c:pt idx="2">
                  <c:v>0.5</c:v>
                </c:pt>
                <c:pt idx="3">
                  <c:v>-1.3999999999999995</c:v>
                </c:pt>
                <c:pt idx="4">
                  <c:v>0.40000000000000036</c:v>
                </c:pt>
                <c:pt idx="5">
                  <c:v>-2.0999999999999996</c:v>
                </c:pt>
                <c:pt idx="6">
                  <c:v>2</c:v>
                </c:pt>
                <c:pt idx="7">
                  <c:v>-0.39999999999999947</c:v>
                </c:pt>
                <c:pt idx="8">
                  <c:v>1</c:v>
                </c:pt>
                <c:pt idx="9">
                  <c:v>2.2000000000000002</c:v>
                </c:pt>
                <c:pt idx="10">
                  <c:v>1.2000000000000002</c:v>
                </c:pt>
                <c:pt idx="11">
                  <c:v>0.30000000000000071</c:v>
                </c:pt>
                <c:pt idx="12">
                  <c:v>1.5</c:v>
                </c:pt>
                <c:pt idx="13">
                  <c:v>-0.89999999999999947</c:v>
                </c:pt>
              </c:numCache>
            </c:numRef>
          </c:xVal>
          <c:yVal>
            <c:numRef>
              <c:f>Sheet6!$D$295:$D$308</c:f>
              <c:numCache>
                <c:formatCode>General</c:formatCode>
                <c:ptCount val="14"/>
                <c:pt idx="0">
                  <c:v>36048521</c:v>
                </c:pt>
                <c:pt idx="1">
                  <c:v>323625762</c:v>
                </c:pt>
                <c:pt idx="2">
                  <c:v>119530753</c:v>
                </c:pt>
                <c:pt idx="3">
                  <c:v>11238317</c:v>
                </c:pt>
                <c:pt idx="4">
                  <c:v>2950210</c:v>
                </c:pt>
                <c:pt idx="5">
                  <c:v>4586353</c:v>
                </c:pt>
                <c:pt idx="6">
                  <c:v>9980243</c:v>
                </c:pt>
                <c:pt idx="7">
                  <c:v>6377195</c:v>
                </c:pt>
                <c:pt idx="8">
                  <c:v>15806675</c:v>
                </c:pt>
                <c:pt idx="9">
                  <c:v>10604000</c:v>
                </c:pt>
                <c:pt idx="10">
                  <c:v>8249574</c:v>
                </c:pt>
                <c:pt idx="11">
                  <c:v>6167237</c:v>
                </c:pt>
                <c:pt idx="12">
                  <c:v>3929141</c:v>
                </c:pt>
                <c:pt idx="13">
                  <c:v>1349667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D6-4BA6-B382-0A4A415D9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57408"/>
        <c:axId val="77071488"/>
      </c:scatterChart>
      <c:valAx>
        <c:axId val="7705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PII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071488"/>
        <c:crosses val="autoZero"/>
        <c:crossBetween val="midCat"/>
      </c:valAx>
      <c:valAx>
        <c:axId val="77071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05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Sheet6!$D$316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Sheet6!$C$317:$C$349</c:f>
              <c:numCache>
                <c:formatCode>General</c:formatCode>
                <c:ptCount val="33"/>
                <c:pt idx="0">
                  <c:v>1.4999999999999991</c:v>
                </c:pt>
                <c:pt idx="1">
                  <c:v>-0.40000000000000036</c:v>
                </c:pt>
                <c:pt idx="2">
                  <c:v>0.89999999999999947</c:v>
                </c:pt>
                <c:pt idx="3">
                  <c:v>1.0999999999999996</c:v>
                </c:pt>
                <c:pt idx="4">
                  <c:v>-0.79999999999999982</c:v>
                </c:pt>
                <c:pt idx="5">
                  <c:v>0.79999999999999982</c:v>
                </c:pt>
                <c:pt idx="6">
                  <c:v>-0.20000000000000018</c:v>
                </c:pt>
                <c:pt idx="7">
                  <c:v>-1.7999999999999998</c:v>
                </c:pt>
                <c:pt idx="8">
                  <c:v>0.20000000000000018</c:v>
                </c:pt>
                <c:pt idx="9">
                  <c:v>-1</c:v>
                </c:pt>
                <c:pt idx="10">
                  <c:v>2.1000000000000005</c:v>
                </c:pt>
                <c:pt idx="11">
                  <c:v>-2</c:v>
                </c:pt>
                <c:pt idx="12">
                  <c:v>-0.90000000000000036</c:v>
                </c:pt>
                <c:pt idx="13">
                  <c:v>0.29999999999999982</c:v>
                </c:pt>
                <c:pt idx="14">
                  <c:v>1.0999999999999996</c:v>
                </c:pt>
                <c:pt idx="15">
                  <c:v>-1.6000000000000005</c:v>
                </c:pt>
                <c:pt idx="16">
                  <c:v>0.20000000000000018</c:v>
                </c:pt>
                <c:pt idx="17">
                  <c:v>0.29999999999999982</c:v>
                </c:pt>
                <c:pt idx="18">
                  <c:v>-0.79999999999999982</c:v>
                </c:pt>
                <c:pt idx="19">
                  <c:v>-1.4000000000000004</c:v>
                </c:pt>
                <c:pt idx="20">
                  <c:v>-0.79999999999999982</c:v>
                </c:pt>
                <c:pt idx="21">
                  <c:v>1.0999999999999996</c:v>
                </c:pt>
                <c:pt idx="22">
                  <c:v>0.70000000000000018</c:v>
                </c:pt>
                <c:pt idx="23">
                  <c:v>0.5</c:v>
                </c:pt>
                <c:pt idx="24">
                  <c:v>0.79999999999999982</c:v>
                </c:pt>
                <c:pt idx="25">
                  <c:v>0.79999999999999982</c:v>
                </c:pt>
                <c:pt idx="26">
                  <c:v>0.79999999999999982</c:v>
                </c:pt>
                <c:pt idx="27">
                  <c:v>0</c:v>
                </c:pt>
                <c:pt idx="28">
                  <c:v>0.20000000000000018</c:v>
                </c:pt>
                <c:pt idx="29">
                  <c:v>0.79999999999999982</c:v>
                </c:pt>
                <c:pt idx="30">
                  <c:v>-1.6000000000000005</c:v>
                </c:pt>
                <c:pt idx="31">
                  <c:v>0</c:v>
                </c:pt>
                <c:pt idx="32">
                  <c:v>0.39999999999999947</c:v>
                </c:pt>
              </c:numCache>
            </c:numRef>
          </c:xVal>
          <c:yVal>
            <c:numRef>
              <c:f>Sheet6!$D$317:$D$349</c:f>
              <c:numCache>
                <c:formatCode>General</c:formatCode>
                <c:ptCount val="33"/>
                <c:pt idx="0">
                  <c:v>81680000</c:v>
                </c:pt>
                <c:pt idx="1">
                  <c:v>4662446</c:v>
                </c:pt>
                <c:pt idx="2">
                  <c:v>24383301</c:v>
                </c:pt>
                <c:pt idx="3">
                  <c:v>16212000</c:v>
                </c:pt>
                <c:pt idx="4">
                  <c:v>51820000</c:v>
                </c:pt>
                <c:pt idx="5">
                  <c:v>45010056</c:v>
                </c:pt>
                <c:pt idx="6">
                  <c:v>37873253</c:v>
                </c:pt>
                <c:pt idx="7">
                  <c:v>11262564</c:v>
                </c:pt>
                <c:pt idx="8">
                  <c:v>11178921</c:v>
                </c:pt>
                <c:pt idx="9">
                  <c:v>24692144</c:v>
                </c:pt>
                <c:pt idx="10">
                  <c:v>12973808</c:v>
                </c:pt>
                <c:pt idx="11">
                  <c:v>2155784</c:v>
                </c:pt>
                <c:pt idx="12">
                  <c:v>2113077</c:v>
                </c:pt>
                <c:pt idx="13">
                  <c:v>2067000</c:v>
                </c:pt>
                <c:pt idx="14">
                  <c:v>4709000</c:v>
                </c:pt>
                <c:pt idx="15">
                  <c:v>1475000</c:v>
                </c:pt>
                <c:pt idx="16">
                  <c:v>22534532</c:v>
                </c:pt>
                <c:pt idx="17">
                  <c:v>182202000</c:v>
                </c:pt>
                <c:pt idx="18">
                  <c:v>10879829</c:v>
                </c:pt>
                <c:pt idx="19">
                  <c:v>7552318</c:v>
                </c:pt>
                <c:pt idx="20">
                  <c:v>27000000</c:v>
                </c:pt>
                <c:pt idx="21">
                  <c:v>23919000</c:v>
                </c:pt>
                <c:pt idx="22">
                  <c:v>4503000</c:v>
                </c:pt>
                <c:pt idx="23">
                  <c:v>6190280</c:v>
                </c:pt>
                <c:pt idx="24">
                  <c:v>8746128</c:v>
                </c:pt>
                <c:pt idx="25">
                  <c:v>1693398</c:v>
                </c:pt>
                <c:pt idx="26">
                  <c:v>13567338</c:v>
                </c:pt>
                <c:pt idx="27">
                  <c:v>1882450</c:v>
                </c:pt>
                <c:pt idx="28">
                  <c:v>17322796</c:v>
                </c:pt>
                <c:pt idx="29">
                  <c:v>17138707</c:v>
                </c:pt>
                <c:pt idx="30">
                  <c:v>99465819</c:v>
                </c:pt>
                <c:pt idx="31">
                  <c:v>6380803</c:v>
                </c:pt>
                <c:pt idx="32">
                  <c:v>22434363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BC-491F-8811-3945252FC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95680"/>
        <c:axId val="77097216"/>
      </c:scatterChart>
      <c:valAx>
        <c:axId val="7709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PII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097216"/>
        <c:crosses val="autoZero"/>
        <c:crossBetween val="midCat"/>
      </c:valAx>
      <c:valAx>
        <c:axId val="77097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095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Sheet2!$F$240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Sheet2!$E$241:$E$279</c:f>
              <c:numCache>
                <c:formatCode>General</c:formatCode>
                <c:ptCount val="39"/>
                <c:pt idx="0">
                  <c:v>18.899999999999999</c:v>
                </c:pt>
                <c:pt idx="1">
                  <c:v>14.899999999999999</c:v>
                </c:pt>
                <c:pt idx="2">
                  <c:v>20.9</c:v>
                </c:pt>
                <c:pt idx="3">
                  <c:v>3.8999999999999986</c:v>
                </c:pt>
                <c:pt idx="4">
                  <c:v>-2.1000000000000014</c:v>
                </c:pt>
                <c:pt idx="5">
                  <c:v>9.8999999999999986</c:v>
                </c:pt>
                <c:pt idx="6">
                  <c:v>24.9</c:v>
                </c:pt>
                <c:pt idx="7">
                  <c:v>16.899999999999999</c:v>
                </c:pt>
                <c:pt idx="8">
                  <c:v>23.9</c:v>
                </c:pt>
                <c:pt idx="9">
                  <c:v>20.9</c:v>
                </c:pt>
                <c:pt idx="10">
                  <c:v>25.9</c:v>
                </c:pt>
                <c:pt idx="11">
                  <c:v>-16.100000000000001</c:v>
                </c:pt>
                <c:pt idx="12">
                  <c:v>30.9</c:v>
                </c:pt>
                <c:pt idx="13">
                  <c:v>27.9</c:v>
                </c:pt>
                <c:pt idx="14">
                  <c:v>28.9</c:v>
                </c:pt>
                <c:pt idx="15">
                  <c:v>29.9</c:v>
                </c:pt>
                <c:pt idx="16">
                  <c:v>15.899999999999999</c:v>
                </c:pt>
                <c:pt idx="17">
                  <c:v>-4.1000000000000014</c:v>
                </c:pt>
                <c:pt idx="18">
                  <c:v>2.8999999999999986</c:v>
                </c:pt>
                <c:pt idx="19">
                  <c:v>-1.1000000000000014</c:v>
                </c:pt>
                <c:pt idx="20">
                  <c:v>-4.1000000000000014</c:v>
                </c:pt>
                <c:pt idx="21">
                  <c:v>9.8999999999999986</c:v>
                </c:pt>
                <c:pt idx="22">
                  <c:v>-28.1</c:v>
                </c:pt>
                <c:pt idx="23">
                  <c:v>-33.1</c:v>
                </c:pt>
                <c:pt idx="24">
                  <c:v>-27.1</c:v>
                </c:pt>
                <c:pt idx="25">
                  <c:v>-14.100000000000001</c:v>
                </c:pt>
                <c:pt idx="26">
                  <c:v>-9.1000000000000014</c:v>
                </c:pt>
                <c:pt idx="27">
                  <c:v>-9.1000000000000014</c:v>
                </c:pt>
                <c:pt idx="28">
                  <c:v>-0.10000000000000142</c:v>
                </c:pt>
                <c:pt idx="29">
                  <c:v>-9.1000000000000014</c:v>
                </c:pt>
                <c:pt idx="30">
                  <c:v>-22.1</c:v>
                </c:pt>
                <c:pt idx="31">
                  <c:v>-20.100000000000001</c:v>
                </c:pt>
                <c:pt idx="32">
                  <c:v>-16.100000000000001</c:v>
                </c:pt>
                <c:pt idx="33">
                  <c:v>-27.1</c:v>
                </c:pt>
                <c:pt idx="34">
                  <c:v>-18.100000000000001</c:v>
                </c:pt>
                <c:pt idx="35">
                  <c:v>-24.1</c:v>
                </c:pt>
                <c:pt idx="36">
                  <c:v>-19.100000000000001</c:v>
                </c:pt>
                <c:pt idx="37">
                  <c:v>-14.100000000000001</c:v>
                </c:pt>
                <c:pt idx="38">
                  <c:v>-0.10000000000000142</c:v>
                </c:pt>
              </c:numCache>
            </c:numRef>
          </c:xVal>
          <c:yVal>
            <c:numRef>
              <c:f>Sheet2!$F$241:$F$279</c:f>
              <c:numCache>
                <c:formatCode>General</c:formatCode>
                <c:ptCount val="39"/>
                <c:pt idx="0">
                  <c:v>332529</c:v>
                </c:pt>
                <c:pt idx="1">
                  <c:v>6378000</c:v>
                </c:pt>
                <c:pt idx="2">
                  <c:v>64716000</c:v>
                </c:pt>
                <c:pt idx="3">
                  <c:v>10427301</c:v>
                </c:pt>
                <c:pt idx="4">
                  <c:v>46423064</c:v>
                </c:pt>
                <c:pt idx="5">
                  <c:v>66689000</c:v>
                </c:pt>
                <c:pt idx="6">
                  <c:v>562958</c:v>
                </c:pt>
                <c:pt idx="7">
                  <c:v>11250585</c:v>
                </c:pt>
                <c:pt idx="8">
                  <c:v>17000059</c:v>
                </c:pt>
                <c:pt idx="9">
                  <c:v>81459000</c:v>
                </c:pt>
                <c:pt idx="10">
                  <c:v>8211700</c:v>
                </c:pt>
                <c:pt idx="11">
                  <c:v>60674003</c:v>
                </c:pt>
                <c:pt idx="12">
                  <c:v>5707251</c:v>
                </c:pt>
                <c:pt idx="13">
                  <c:v>5214900</c:v>
                </c:pt>
                <c:pt idx="14">
                  <c:v>9875378</c:v>
                </c:pt>
                <c:pt idx="15">
                  <c:v>5488543</c:v>
                </c:pt>
                <c:pt idx="16">
                  <c:v>8662588</c:v>
                </c:pt>
                <c:pt idx="17">
                  <c:v>10553443</c:v>
                </c:pt>
                <c:pt idx="18">
                  <c:v>38483957</c:v>
                </c:pt>
                <c:pt idx="19">
                  <c:v>2875593</c:v>
                </c:pt>
                <c:pt idx="20">
                  <c:v>1973700</c:v>
                </c:pt>
                <c:pt idx="21">
                  <c:v>1315944</c:v>
                </c:pt>
                <c:pt idx="22">
                  <c:v>9498700</c:v>
                </c:pt>
                <c:pt idx="23">
                  <c:v>42539010</c:v>
                </c:pt>
                <c:pt idx="24">
                  <c:v>2913281</c:v>
                </c:pt>
                <c:pt idx="25">
                  <c:v>19511000</c:v>
                </c:pt>
                <c:pt idx="26">
                  <c:v>5426252</c:v>
                </c:pt>
                <c:pt idx="27">
                  <c:v>9855571</c:v>
                </c:pt>
                <c:pt idx="28">
                  <c:v>2063077</c:v>
                </c:pt>
                <c:pt idx="29">
                  <c:v>4284889</c:v>
                </c:pt>
                <c:pt idx="30">
                  <c:v>3871643</c:v>
                </c:pt>
                <c:pt idx="31">
                  <c:v>7041599</c:v>
                </c:pt>
                <c:pt idx="32">
                  <c:v>676872</c:v>
                </c:pt>
                <c:pt idx="33">
                  <c:v>1859203</c:v>
                </c:pt>
                <c:pt idx="34">
                  <c:v>2069162</c:v>
                </c:pt>
                <c:pt idx="35">
                  <c:v>2886026</c:v>
                </c:pt>
                <c:pt idx="36">
                  <c:v>7202198</c:v>
                </c:pt>
                <c:pt idx="37">
                  <c:v>10955000</c:v>
                </c:pt>
                <c:pt idx="38">
                  <c:v>445426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68-4805-A3D3-9ABC21639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57504"/>
        <c:axId val="75837824"/>
      </c:scatterChart>
      <c:valAx>
        <c:axId val="7555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837824"/>
        <c:crosses val="autoZero"/>
        <c:crossBetween val="midCat"/>
      </c:valAx>
      <c:valAx>
        <c:axId val="7583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557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Sheet2!$F$286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Sheet2!$E$287:$E$298</c:f>
              <c:numCache>
                <c:formatCode>General</c:formatCode>
                <c:ptCount val="12"/>
                <c:pt idx="0">
                  <c:v>-6.5</c:v>
                </c:pt>
                <c:pt idx="1">
                  <c:v>-4.5</c:v>
                </c:pt>
                <c:pt idx="2">
                  <c:v>-0.5</c:v>
                </c:pt>
                <c:pt idx="3">
                  <c:v>31.5</c:v>
                </c:pt>
                <c:pt idx="4">
                  <c:v>-1.5</c:v>
                </c:pt>
                <c:pt idx="5">
                  <c:v>-6.5</c:v>
                </c:pt>
                <c:pt idx="6">
                  <c:v>-9.5</c:v>
                </c:pt>
                <c:pt idx="7">
                  <c:v>-11.5</c:v>
                </c:pt>
                <c:pt idx="8">
                  <c:v>-2.5</c:v>
                </c:pt>
                <c:pt idx="9">
                  <c:v>-2.5</c:v>
                </c:pt>
                <c:pt idx="10">
                  <c:v>35.5</c:v>
                </c:pt>
                <c:pt idx="11">
                  <c:v>-21.5</c:v>
                </c:pt>
              </c:numCache>
            </c:numRef>
          </c:xVal>
          <c:yVal>
            <c:numRef>
              <c:f>Sheet2!$F$287:$F$298</c:f>
              <c:numCache>
                <c:formatCode>General</c:formatCode>
                <c:ptCount val="12"/>
                <c:pt idx="0">
                  <c:v>43417000</c:v>
                </c:pt>
                <c:pt idx="1">
                  <c:v>11410651</c:v>
                </c:pt>
                <c:pt idx="2">
                  <c:v>205338000</c:v>
                </c:pt>
                <c:pt idx="3">
                  <c:v>18006407</c:v>
                </c:pt>
                <c:pt idx="4">
                  <c:v>48663285</c:v>
                </c:pt>
                <c:pt idx="5">
                  <c:v>16144000</c:v>
                </c:pt>
                <c:pt idx="6">
                  <c:v>735554</c:v>
                </c:pt>
                <c:pt idx="7">
                  <c:v>6783272</c:v>
                </c:pt>
                <c:pt idx="8">
                  <c:v>31151643</c:v>
                </c:pt>
                <c:pt idx="9">
                  <c:v>573311</c:v>
                </c:pt>
                <c:pt idx="10">
                  <c:v>3324460</c:v>
                </c:pt>
                <c:pt idx="11">
                  <c:v>31416000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FA-4FE3-A738-BD1397B23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53824"/>
        <c:axId val="75855360"/>
      </c:scatterChart>
      <c:valAx>
        <c:axId val="7585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CPI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855360"/>
        <c:crosses val="autoZero"/>
        <c:crossBetween val="midCat"/>
      </c:valAx>
      <c:valAx>
        <c:axId val="75855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853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Sheet2!$F$305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Sheet2!$E$306:$E$312</c:f>
              <c:numCache>
                <c:formatCode>General</c:formatCode>
                <c:ptCount val="7"/>
                <c:pt idx="0">
                  <c:v>4.7999999999999972</c:v>
                </c:pt>
                <c:pt idx="1">
                  <c:v>-3.2000000000000028</c:v>
                </c:pt>
                <c:pt idx="2">
                  <c:v>-8.2000000000000028</c:v>
                </c:pt>
                <c:pt idx="3">
                  <c:v>-22.200000000000003</c:v>
                </c:pt>
                <c:pt idx="4">
                  <c:v>-6.2000000000000028</c:v>
                </c:pt>
                <c:pt idx="5">
                  <c:v>31.799999999999997</c:v>
                </c:pt>
                <c:pt idx="6">
                  <c:v>3.7999999999999972</c:v>
                </c:pt>
              </c:numCache>
            </c:numRef>
          </c:xVal>
          <c:yVal>
            <c:numRef>
              <c:f>Sheet2!$F$306:$F$312</c:f>
              <c:numCache>
                <c:formatCode>General</c:formatCode>
                <c:ptCount val="7"/>
                <c:pt idx="0">
                  <c:v>1276267000</c:v>
                </c:pt>
                <c:pt idx="1">
                  <c:v>199085847</c:v>
                </c:pt>
                <c:pt idx="2">
                  <c:v>171700000</c:v>
                </c:pt>
                <c:pt idx="3">
                  <c:v>32564342</c:v>
                </c:pt>
                <c:pt idx="4">
                  <c:v>26494504</c:v>
                </c:pt>
                <c:pt idx="5">
                  <c:v>742737</c:v>
                </c:pt>
                <c:pt idx="6">
                  <c:v>20277597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EB-4FB4-A27A-E2AB9ABFF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87744"/>
        <c:axId val="75889280"/>
      </c:scatterChart>
      <c:valAx>
        <c:axId val="7588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CPI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889280"/>
        <c:crosses val="autoZero"/>
        <c:crossBetween val="midCat"/>
      </c:valAx>
      <c:valAx>
        <c:axId val="75889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887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Sheet2!$F$321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Sheet2!$E$322:$E$338</c:f>
              <c:numCache>
                <c:formatCode>General</c:formatCode>
                <c:ptCount val="17"/>
                <c:pt idx="0">
                  <c:v>1.7000000000000028</c:v>
                </c:pt>
                <c:pt idx="1">
                  <c:v>-2.2999999999999972</c:v>
                </c:pt>
                <c:pt idx="2">
                  <c:v>3.7000000000000028</c:v>
                </c:pt>
                <c:pt idx="3">
                  <c:v>-13.299999999999997</c:v>
                </c:pt>
                <c:pt idx="4">
                  <c:v>-19.299999999999997</c:v>
                </c:pt>
                <c:pt idx="5">
                  <c:v>-7.2999999999999972</c:v>
                </c:pt>
                <c:pt idx="6">
                  <c:v>7.7000000000000028</c:v>
                </c:pt>
                <c:pt idx="7">
                  <c:v>-0.29999999999999716</c:v>
                </c:pt>
                <c:pt idx="8">
                  <c:v>6.7000000000000028</c:v>
                </c:pt>
                <c:pt idx="9">
                  <c:v>3.7000000000000028</c:v>
                </c:pt>
                <c:pt idx="10">
                  <c:v>8.7000000000000028</c:v>
                </c:pt>
                <c:pt idx="11">
                  <c:v>-33.299999999999997</c:v>
                </c:pt>
                <c:pt idx="12">
                  <c:v>13.700000000000003</c:v>
                </c:pt>
                <c:pt idx="13">
                  <c:v>10.700000000000003</c:v>
                </c:pt>
                <c:pt idx="14">
                  <c:v>11.700000000000003</c:v>
                </c:pt>
                <c:pt idx="15">
                  <c:v>12.700000000000003</c:v>
                </c:pt>
                <c:pt idx="16">
                  <c:v>-1.2999999999999972</c:v>
                </c:pt>
              </c:numCache>
            </c:numRef>
          </c:xVal>
          <c:yVal>
            <c:numRef>
              <c:f>Sheet2!$F$322:$F$338</c:f>
              <c:numCache>
                <c:formatCode>General</c:formatCode>
                <c:ptCount val="17"/>
                <c:pt idx="0">
                  <c:v>332529</c:v>
                </c:pt>
                <c:pt idx="1">
                  <c:v>6378000</c:v>
                </c:pt>
                <c:pt idx="2">
                  <c:v>64716000</c:v>
                </c:pt>
                <c:pt idx="3">
                  <c:v>10427301</c:v>
                </c:pt>
                <c:pt idx="4">
                  <c:v>46423064</c:v>
                </c:pt>
                <c:pt idx="5">
                  <c:v>66689000</c:v>
                </c:pt>
                <c:pt idx="6">
                  <c:v>562958</c:v>
                </c:pt>
                <c:pt idx="7">
                  <c:v>11250585</c:v>
                </c:pt>
                <c:pt idx="8">
                  <c:v>17000059</c:v>
                </c:pt>
                <c:pt idx="9">
                  <c:v>81459000</c:v>
                </c:pt>
                <c:pt idx="10">
                  <c:v>8211700</c:v>
                </c:pt>
                <c:pt idx="11">
                  <c:v>60674003</c:v>
                </c:pt>
                <c:pt idx="12">
                  <c:v>5707251</c:v>
                </c:pt>
                <c:pt idx="13">
                  <c:v>5214900</c:v>
                </c:pt>
                <c:pt idx="14">
                  <c:v>9875378</c:v>
                </c:pt>
                <c:pt idx="15">
                  <c:v>5488543</c:v>
                </c:pt>
                <c:pt idx="16">
                  <c:v>8662588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2D-47D5-A5AC-D68FC2C55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12768"/>
        <c:axId val="75718656"/>
      </c:scatterChart>
      <c:valAx>
        <c:axId val="7571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718656"/>
        <c:crosses val="autoZero"/>
        <c:crossBetween val="midCat"/>
      </c:valAx>
      <c:valAx>
        <c:axId val="7571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7127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Sheet2!$F$346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Sheet2!$E$347:$E$356</c:f>
              <c:numCache>
                <c:formatCode>General</c:formatCode>
                <c:ptCount val="10"/>
                <c:pt idx="0">
                  <c:v>-16.100000000000001</c:v>
                </c:pt>
                <c:pt idx="1">
                  <c:v>-9.1000000000000014</c:v>
                </c:pt>
                <c:pt idx="2">
                  <c:v>-1.1000000000000014</c:v>
                </c:pt>
                <c:pt idx="3">
                  <c:v>-12.100000000000001</c:v>
                </c:pt>
                <c:pt idx="4">
                  <c:v>12.899999999999999</c:v>
                </c:pt>
                <c:pt idx="5">
                  <c:v>-15.100000000000001</c:v>
                </c:pt>
                <c:pt idx="6">
                  <c:v>-2.1000000000000014</c:v>
                </c:pt>
                <c:pt idx="7">
                  <c:v>47.9</c:v>
                </c:pt>
                <c:pt idx="8">
                  <c:v>0.89999999999999858</c:v>
                </c:pt>
                <c:pt idx="9">
                  <c:v>-6.1000000000000014</c:v>
                </c:pt>
              </c:numCache>
            </c:numRef>
          </c:xVal>
          <c:yVal>
            <c:numRef>
              <c:f>Sheet2!$F$347:$F$356</c:f>
              <c:numCache>
                <c:formatCode>General</c:formatCode>
                <c:ptCount val="10"/>
                <c:pt idx="0">
                  <c:v>15458332</c:v>
                </c:pt>
                <c:pt idx="1">
                  <c:v>1201542</c:v>
                </c:pt>
                <c:pt idx="2">
                  <c:v>255461700</c:v>
                </c:pt>
                <c:pt idx="3">
                  <c:v>6803699</c:v>
                </c:pt>
                <c:pt idx="4">
                  <c:v>31068000</c:v>
                </c:pt>
                <c:pt idx="5">
                  <c:v>51486253</c:v>
                </c:pt>
                <c:pt idx="6">
                  <c:v>102580000</c:v>
                </c:pt>
                <c:pt idx="7">
                  <c:v>8211700</c:v>
                </c:pt>
                <c:pt idx="8">
                  <c:v>67959000</c:v>
                </c:pt>
                <c:pt idx="9">
                  <c:v>91700000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32-486D-A723-301EF5C38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38496"/>
        <c:axId val="75744384"/>
      </c:scatterChart>
      <c:valAx>
        <c:axId val="7573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CPI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744384"/>
        <c:crosses val="autoZero"/>
        <c:crossBetween val="midCat"/>
      </c:valAx>
      <c:valAx>
        <c:axId val="75744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738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Sheet2!$F$363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Sheet2!$E$364:$E$370</c:f>
              <c:numCache>
                <c:formatCode>General</c:formatCode>
                <c:ptCount val="7"/>
                <c:pt idx="0">
                  <c:v>-13.200000000000003</c:v>
                </c:pt>
                <c:pt idx="1">
                  <c:v>24.799999999999997</c:v>
                </c:pt>
                <c:pt idx="2">
                  <c:v>24.799999999999997</c:v>
                </c:pt>
                <c:pt idx="3">
                  <c:v>-42.2</c:v>
                </c:pt>
                <c:pt idx="4">
                  <c:v>3.7999999999999972</c:v>
                </c:pt>
                <c:pt idx="5">
                  <c:v>-11.200000000000003</c:v>
                </c:pt>
                <c:pt idx="6">
                  <c:v>11.799999999999997</c:v>
                </c:pt>
              </c:numCache>
            </c:numRef>
          </c:xVal>
          <c:yVal>
            <c:numRef>
              <c:f>Sheet2!$F$364:$F$370</c:f>
              <c:numCache>
                <c:formatCode>General</c:formatCode>
                <c:ptCount val="7"/>
                <c:pt idx="0">
                  <c:v>1376049000</c:v>
                </c:pt>
                <c:pt idx="1">
                  <c:v>7234800</c:v>
                </c:pt>
                <c:pt idx="2">
                  <c:v>126919659</c:v>
                </c:pt>
                <c:pt idx="3">
                  <c:v>24895000</c:v>
                </c:pt>
                <c:pt idx="4">
                  <c:v>50801405</c:v>
                </c:pt>
                <c:pt idx="5">
                  <c:v>3081677</c:v>
                </c:pt>
                <c:pt idx="6">
                  <c:v>23476640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09-452A-B680-2E74024A1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11936"/>
        <c:axId val="75913472"/>
      </c:scatterChart>
      <c:valAx>
        <c:axId val="7591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CPI</a:t>
                </a:r>
                <a:r>
                  <a:rPr lang="en-IN" baseline="0"/>
                  <a:t> Deviation From Mean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913472"/>
        <c:crosses val="autoZero"/>
        <c:crossBetween val="midCat"/>
      </c:valAx>
      <c:valAx>
        <c:axId val="75913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911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150</xdr:row>
      <xdr:rowOff>1</xdr:rowOff>
    </xdr:from>
    <xdr:to>
      <xdr:col>8</xdr:col>
      <xdr:colOff>571500</xdr:colOff>
      <xdr:row>169</xdr:row>
      <xdr:rowOff>95251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266700</xdr:colOff>
      <xdr:row>175</xdr:row>
      <xdr:rowOff>28575</xdr:rowOff>
    </xdr:from>
    <xdr:to>
      <xdr:col>13</xdr:col>
      <xdr:colOff>571500</xdr:colOff>
      <xdr:row>189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428625</xdr:colOff>
      <xdr:row>218</xdr:row>
      <xdr:rowOff>171450</xdr:rowOff>
    </xdr:from>
    <xdr:to>
      <xdr:col>12</xdr:col>
      <xdr:colOff>19050</xdr:colOff>
      <xdr:row>233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228600</xdr:colOff>
      <xdr:row>259</xdr:row>
      <xdr:rowOff>76200</xdr:rowOff>
    </xdr:from>
    <xdr:to>
      <xdr:col>13</xdr:col>
      <xdr:colOff>533400</xdr:colOff>
      <xdr:row>273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9525</xdr:colOff>
      <xdr:row>284</xdr:row>
      <xdr:rowOff>171450</xdr:rowOff>
    </xdr:from>
    <xdr:to>
      <xdr:col>14</xdr:col>
      <xdr:colOff>314325</xdr:colOff>
      <xdr:row>299</xdr:row>
      <xdr:rowOff>57150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300</xdr:row>
      <xdr:rowOff>104775</xdr:rowOff>
    </xdr:from>
    <xdr:to>
      <xdr:col>14</xdr:col>
      <xdr:colOff>304800</xdr:colOff>
      <xdr:row>314</xdr:row>
      <xdr:rowOff>180975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114300</xdr:colOff>
      <xdr:row>321</xdr:row>
      <xdr:rowOff>47625</xdr:rowOff>
    </xdr:from>
    <xdr:to>
      <xdr:col>14</xdr:col>
      <xdr:colOff>419100</xdr:colOff>
      <xdr:row>335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447675</xdr:colOff>
      <xdr:row>342</xdr:row>
      <xdr:rowOff>152400</xdr:rowOff>
    </xdr:from>
    <xdr:to>
      <xdr:col>16</xdr:col>
      <xdr:colOff>142875</xdr:colOff>
      <xdr:row>357</xdr:row>
      <xdr:rowOff>38100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438150</xdr:colOff>
      <xdr:row>359</xdr:row>
      <xdr:rowOff>38100</xdr:rowOff>
    </xdr:from>
    <xdr:to>
      <xdr:col>15</xdr:col>
      <xdr:colOff>95250</xdr:colOff>
      <xdr:row>373</xdr:row>
      <xdr:rowOff>114300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438150</xdr:colOff>
      <xdr:row>377</xdr:row>
      <xdr:rowOff>123825</xdr:rowOff>
    </xdr:from>
    <xdr:to>
      <xdr:col>15</xdr:col>
      <xdr:colOff>133350</xdr:colOff>
      <xdr:row>392</xdr:row>
      <xdr:rowOff>9525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361950</xdr:colOff>
      <xdr:row>396</xdr:row>
      <xdr:rowOff>161925</xdr:rowOff>
    </xdr:from>
    <xdr:to>
      <xdr:col>15</xdr:col>
      <xdr:colOff>57150</xdr:colOff>
      <xdr:row>411</xdr:row>
      <xdr:rowOff>47625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190500</xdr:colOff>
      <xdr:row>412</xdr:row>
      <xdr:rowOff>171450</xdr:rowOff>
    </xdr:from>
    <xdr:to>
      <xdr:col>14</xdr:col>
      <xdr:colOff>495300</xdr:colOff>
      <xdr:row>427</xdr:row>
      <xdr:rowOff>57150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123825</xdr:colOff>
      <xdr:row>431</xdr:row>
      <xdr:rowOff>114300</xdr:rowOff>
    </xdr:from>
    <xdr:to>
      <xdr:col>23</xdr:col>
      <xdr:colOff>428625</xdr:colOff>
      <xdr:row>446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276225</xdr:colOff>
      <xdr:row>431</xdr:row>
      <xdr:rowOff>104775</xdr:rowOff>
    </xdr:from>
    <xdr:to>
      <xdr:col>15</xdr:col>
      <xdr:colOff>581025</xdr:colOff>
      <xdr:row>445</xdr:row>
      <xdr:rowOff>180975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361950</xdr:colOff>
      <xdr:row>469</xdr:row>
      <xdr:rowOff>123825</xdr:rowOff>
    </xdr:from>
    <xdr:to>
      <xdr:col>15</xdr:col>
      <xdr:colOff>19050</xdr:colOff>
      <xdr:row>484</xdr:row>
      <xdr:rowOff>9525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148</xdr:row>
      <xdr:rowOff>28575</xdr:rowOff>
    </xdr:from>
    <xdr:to>
      <xdr:col>17</xdr:col>
      <xdr:colOff>428625</xdr:colOff>
      <xdr:row>162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</xdr:row>
      <xdr:rowOff>104775</xdr:rowOff>
    </xdr:from>
    <xdr:to>
      <xdr:col>23</xdr:col>
      <xdr:colOff>371475</xdr:colOff>
      <xdr:row>16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18</xdr:row>
      <xdr:rowOff>171450</xdr:rowOff>
    </xdr:from>
    <xdr:to>
      <xdr:col>15</xdr:col>
      <xdr:colOff>466725</xdr:colOff>
      <xdr:row>33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161925</xdr:colOff>
      <xdr:row>2</xdr:row>
      <xdr:rowOff>152400</xdr:rowOff>
    </xdr:from>
    <xdr:to>
      <xdr:col>15</xdr:col>
      <xdr:colOff>466725</xdr:colOff>
      <xdr:row>17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85725</xdr:colOff>
      <xdr:row>53</xdr:row>
      <xdr:rowOff>180975</xdr:rowOff>
    </xdr:from>
    <xdr:to>
      <xdr:col>9</xdr:col>
      <xdr:colOff>95250</xdr:colOff>
      <xdr:row>68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161925</xdr:colOff>
      <xdr:row>80</xdr:row>
      <xdr:rowOff>171450</xdr:rowOff>
    </xdr:from>
    <xdr:to>
      <xdr:col>9</xdr:col>
      <xdr:colOff>171450</xdr:colOff>
      <xdr:row>95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809625</xdr:colOff>
      <xdr:row>148</xdr:row>
      <xdr:rowOff>47625</xdr:rowOff>
    </xdr:from>
    <xdr:to>
      <xdr:col>9</xdr:col>
      <xdr:colOff>600075</xdr:colOff>
      <xdr:row>162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857250</xdr:colOff>
      <xdr:row>177</xdr:row>
      <xdr:rowOff>161925</xdr:rowOff>
    </xdr:from>
    <xdr:to>
      <xdr:col>10</xdr:col>
      <xdr:colOff>38100</xdr:colOff>
      <xdr:row>192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857250</xdr:colOff>
      <xdr:row>204</xdr:row>
      <xdr:rowOff>66675</xdr:rowOff>
    </xdr:from>
    <xdr:to>
      <xdr:col>10</xdr:col>
      <xdr:colOff>38100</xdr:colOff>
      <xdr:row>218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742950</xdr:colOff>
      <xdr:row>222</xdr:row>
      <xdr:rowOff>171450</xdr:rowOff>
    </xdr:from>
    <xdr:to>
      <xdr:col>9</xdr:col>
      <xdr:colOff>533400</xdr:colOff>
      <xdr:row>237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762000</xdr:colOff>
      <xdr:row>240</xdr:row>
      <xdr:rowOff>19050</xdr:rowOff>
    </xdr:from>
    <xdr:to>
      <xdr:col>9</xdr:col>
      <xdr:colOff>552450</xdr:colOff>
      <xdr:row>254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1066800</xdr:colOff>
      <xdr:row>256</xdr:row>
      <xdr:rowOff>95250</xdr:rowOff>
    </xdr:from>
    <xdr:to>
      <xdr:col>10</xdr:col>
      <xdr:colOff>247650</xdr:colOff>
      <xdr:row>270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571500</xdr:colOff>
      <xdr:row>274</xdr:row>
      <xdr:rowOff>28575</xdr:rowOff>
    </xdr:from>
    <xdr:to>
      <xdr:col>9</xdr:col>
      <xdr:colOff>361950</xdr:colOff>
      <xdr:row>288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457200</xdr:colOff>
      <xdr:row>298</xdr:row>
      <xdr:rowOff>38100</xdr:rowOff>
    </xdr:from>
    <xdr:to>
      <xdr:col>9</xdr:col>
      <xdr:colOff>247650</xdr:colOff>
      <xdr:row>312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1000125</xdr:colOff>
      <xdr:row>335</xdr:row>
      <xdr:rowOff>19050</xdr:rowOff>
    </xdr:from>
    <xdr:to>
      <xdr:col>10</xdr:col>
      <xdr:colOff>180975</xdr:colOff>
      <xdr:row>349</xdr:row>
      <xdr:rowOff>95250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144</xdr:row>
      <xdr:rowOff>95250</xdr:rowOff>
    </xdr:from>
    <xdr:to>
      <xdr:col>12</xdr:col>
      <xdr:colOff>495300</xdr:colOff>
      <xdr:row>158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173</xdr:row>
      <xdr:rowOff>66675</xdr:rowOff>
    </xdr:from>
    <xdr:to>
      <xdr:col>12</xdr:col>
      <xdr:colOff>571500</xdr:colOff>
      <xdr:row>187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238125</xdr:colOff>
      <xdr:row>200</xdr:row>
      <xdr:rowOff>171450</xdr:rowOff>
    </xdr:from>
    <xdr:to>
      <xdr:col>12</xdr:col>
      <xdr:colOff>542925</xdr:colOff>
      <xdr:row>215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228600</xdr:colOff>
      <xdr:row>216</xdr:row>
      <xdr:rowOff>171450</xdr:rowOff>
    </xdr:from>
    <xdr:to>
      <xdr:col>12</xdr:col>
      <xdr:colOff>533400</xdr:colOff>
      <xdr:row>231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38100</xdr:colOff>
      <xdr:row>234</xdr:row>
      <xdr:rowOff>85725</xdr:rowOff>
    </xdr:from>
    <xdr:to>
      <xdr:col>12</xdr:col>
      <xdr:colOff>342900</xdr:colOff>
      <xdr:row>248</xdr:row>
      <xdr:rowOff>161925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123825</xdr:colOff>
      <xdr:row>251</xdr:row>
      <xdr:rowOff>9525</xdr:rowOff>
    </xdr:from>
    <xdr:to>
      <xdr:col>12</xdr:col>
      <xdr:colOff>428625</xdr:colOff>
      <xdr:row>265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114300</xdr:colOff>
      <xdr:row>269</xdr:row>
      <xdr:rowOff>47625</xdr:rowOff>
    </xdr:from>
    <xdr:to>
      <xdr:col>12</xdr:col>
      <xdr:colOff>419100</xdr:colOff>
      <xdr:row>283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180975</xdr:colOff>
      <xdr:row>292</xdr:row>
      <xdr:rowOff>161925</xdr:rowOff>
    </xdr:from>
    <xdr:to>
      <xdr:col>12</xdr:col>
      <xdr:colOff>485775</xdr:colOff>
      <xdr:row>307</xdr:row>
      <xdr:rowOff>47625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133350</xdr:colOff>
      <xdr:row>330</xdr:row>
      <xdr:rowOff>152400</xdr:rowOff>
    </xdr:from>
    <xdr:to>
      <xdr:col>13</xdr:col>
      <xdr:colOff>438150</xdr:colOff>
      <xdr:row>345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nomist.com/node/13349331" TargetMode="External"/><Relationship Id="rId2" Type="http://schemas.openxmlformats.org/officeDocument/2006/relationships/hyperlink" Target="http://www.transparency.org/cpi2015" TargetMode="External"/><Relationship Id="rId1" Type="http://schemas.openxmlformats.org/officeDocument/2006/relationships/hyperlink" Target="http://viewswire.eiu.com/site_info.asp?info_name=social_unrest_table&amp;page=noads&amp;rf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1"/>
  <sheetViews>
    <sheetView topLeftCell="A87" workbookViewId="0">
      <selection activeCell="A98" sqref="A98"/>
    </sheetView>
  </sheetViews>
  <sheetFormatPr defaultRowHeight="15"/>
  <cols>
    <col min="1" max="1" width="32.85546875" customWidth="1"/>
    <col min="2" max="2" width="15.7109375" customWidth="1"/>
    <col min="3" max="3" width="20.28515625" customWidth="1"/>
    <col min="4" max="4" width="25.28515625" customWidth="1"/>
    <col min="5" max="5" width="27.28515625" customWidth="1"/>
    <col min="6" max="6" width="23.140625" customWidth="1"/>
    <col min="7" max="7" width="23.42578125" customWidth="1"/>
    <col min="8" max="8" width="22.42578125" customWidth="1"/>
  </cols>
  <sheetData>
    <row r="1" spans="1:8">
      <c r="A1" t="s">
        <v>0</v>
      </c>
      <c r="B1" t="s">
        <v>1</v>
      </c>
      <c r="C1" t="s">
        <v>2</v>
      </c>
      <c r="D1" t="s">
        <v>248</v>
      </c>
      <c r="E1" t="s">
        <v>85</v>
      </c>
      <c r="F1" t="s">
        <v>174</v>
      </c>
      <c r="G1" t="s">
        <v>175</v>
      </c>
      <c r="H1" t="s">
        <v>176</v>
      </c>
    </row>
    <row r="2" spans="1:8">
      <c r="A2" t="s">
        <v>3</v>
      </c>
      <c r="B2" s="1">
        <v>5707251</v>
      </c>
      <c r="C2" s="5">
        <v>91</v>
      </c>
      <c r="D2" s="3">
        <v>0.92300000000000004</v>
      </c>
      <c r="E2">
        <v>2.2000000000000002</v>
      </c>
      <c r="F2">
        <f>C2-42.5</f>
        <v>48.5</v>
      </c>
      <c r="G2">
        <f>D2-0.691</f>
        <v>0.2320000000000001</v>
      </c>
      <c r="H2">
        <f>E2-5.8</f>
        <v>-3.5999999999999996</v>
      </c>
    </row>
    <row r="3" spans="1:8">
      <c r="A3" t="s">
        <v>4</v>
      </c>
      <c r="B3" s="1">
        <v>5488543</v>
      </c>
      <c r="C3" s="5">
        <v>90</v>
      </c>
      <c r="D3" s="3">
        <v>0.88300000000000001</v>
      </c>
      <c r="E3">
        <v>3.2</v>
      </c>
      <c r="F3">
        <f>C3-42.5</f>
        <v>47.5</v>
      </c>
      <c r="G3">
        <f>D3-0.691</f>
        <v>0.19200000000000006</v>
      </c>
      <c r="H3">
        <f>E3-5.8</f>
        <v>-2.5999999999999996</v>
      </c>
    </row>
    <row r="4" spans="1:8">
      <c r="A4" t="s">
        <v>5</v>
      </c>
      <c r="B4" s="2">
        <v>9875378</v>
      </c>
      <c r="C4" s="5">
        <v>89</v>
      </c>
      <c r="D4" s="3">
        <v>0.90700000000000003</v>
      </c>
      <c r="E4">
        <v>3.2</v>
      </c>
      <c r="F4">
        <f t="shared" ref="F4:F24" si="0">C4-42.5</f>
        <v>46.5</v>
      </c>
      <c r="G4">
        <f t="shared" ref="G4:G24" si="1">D4-0.691</f>
        <v>0.21600000000000008</v>
      </c>
      <c r="H4">
        <f t="shared" ref="H4:H24" si="2">E4-5.8</f>
        <v>-2.5999999999999996</v>
      </c>
    </row>
    <row r="5" spans="1:8">
      <c r="A5" s="4" t="s">
        <v>6</v>
      </c>
      <c r="B5" s="2">
        <v>4691480</v>
      </c>
      <c r="C5" s="5">
        <v>91</v>
      </c>
      <c r="D5" s="3">
        <v>0.91300000000000003</v>
      </c>
      <c r="E5">
        <v>3.6</v>
      </c>
      <c r="F5">
        <f t="shared" si="0"/>
        <v>48.5</v>
      </c>
      <c r="G5">
        <f t="shared" si="1"/>
        <v>0.22200000000000009</v>
      </c>
      <c r="H5">
        <f t="shared" si="2"/>
        <v>-2.1999999999999997</v>
      </c>
    </row>
    <row r="6" spans="1:8">
      <c r="A6" s="4" t="s">
        <v>7</v>
      </c>
      <c r="B6" s="2">
        <v>17000059</v>
      </c>
      <c r="C6" s="5">
        <v>84</v>
      </c>
      <c r="D6" s="3">
        <v>0.92200000000000004</v>
      </c>
      <c r="E6">
        <v>4</v>
      </c>
      <c r="F6">
        <f t="shared" si="0"/>
        <v>41.5</v>
      </c>
      <c r="G6">
        <f t="shared" si="1"/>
        <v>0.23100000000000009</v>
      </c>
      <c r="H6">
        <f t="shared" si="2"/>
        <v>-1.7999999999999998</v>
      </c>
    </row>
    <row r="7" spans="1:8">
      <c r="A7" s="4" t="s">
        <v>8</v>
      </c>
      <c r="B7" s="2">
        <v>5214900</v>
      </c>
      <c r="C7" s="5">
        <v>88</v>
      </c>
      <c r="D7" s="3">
        <v>0.94399999999999995</v>
      </c>
      <c r="E7">
        <v>1.2</v>
      </c>
      <c r="F7">
        <f t="shared" si="0"/>
        <v>45.5</v>
      </c>
      <c r="G7">
        <f t="shared" si="1"/>
        <v>0.253</v>
      </c>
      <c r="H7">
        <f t="shared" si="2"/>
        <v>-4.5999999999999996</v>
      </c>
    </row>
    <row r="8" spans="1:8">
      <c r="A8" s="4" t="s">
        <v>9</v>
      </c>
      <c r="B8" s="2">
        <v>8211700</v>
      </c>
      <c r="C8" s="5">
        <v>86</v>
      </c>
      <c r="D8" s="3">
        <v>0.93</v>
      </c>
      <c r="E8">
        <v>3.4</v>
      </c>
      <c r="F8">
        <f t="shared" si="0"/>
        <v>43.5</v>
      </c>
      <c r="G8">
        <f t="shared" si="1"/>
        <v>0.2390000000000001</v>
      </c>
      <c r="H8">
        <f t="shared" si="2"/>
        <v>-2.4</v>
      </c>
    </row>
    <row r="9" spans="1:8">
      <c r="A9" s="4" t="s">
        <v>10</v>
      </c>
      <c r="B9" s="2">
        <v>8211700</v>
      </c>
      <c r="C9" s="5">
        <v>85</v>
      </c>
      <c r="D9" s="3">
        <v>0.91200000000000003</v>
      </c>
      <c r="E9">
        <v>4.7</v>
      </c>
      <c r="F9">
        <f t="shared" si="0"/>
        <v>42.5</v>
      </c>
      <c r="G9">
        <f t="shared" si="1"/>
        <v>0.22100000000000009</v>
      </c>
      <c r="H9">
        <f t="shared" si="2"/>
        <v>-1.0999999999999996</v>
      </c>
    </row>
    <row r="10" spans="1:8">
      <c r="A10" s="4" t="s">
        <v>11</v>
      </c>
      <c r="B10" s="2">
        <v>36048521</v>
      </c>
      <c r="C10" s="5">
        <v>83</v>
      </c>
      <c r="D10" s="3">
        <v>0.91300000000000003</v>
      </c>
      <c r="E10">
        <v>2.8</v>
      </c>
      <c r="F10">
        <f t="shared" si="0"/>
        <v>40.5</v>
      </c>
      <c r="G10">
        <f t="shared" si="1"/>
        <v>0.22200000000000009</v>
      </c>
      <c r="H10">
        <f t="shared" si="2"/>
        <v>-3</v>
      </c>
    </row>
    <row r="11" spans="1:8">
      <c r="A11" s="4" t="s">
        <v>12</v>
      </c>
      <c r="B11" s="2">
        <v>81459000</v>
      </c>
      <c r="C11" s="5">
        <v>81</v>
      </c>
      <c r="D11" s="3">
        <v>0.91600000000000004</v>
      </c>
      <c r="E11">
        <v>3.8</v>
      </c>
      <c r="F11">
        <f t="shared" si="0"/>
        <v>38.5</v>
      </c>
      <c r="G11">
        <f t="shared" si="1"/>
        <v>0.22500000000000009</v>
      </c>
      <c r="H11">
        <f t="shared" si="2"/>
        <v>-2</v>
      </c>
    </row>
    <row r="12" spans="1:8">
      <c r="A12" s="4" t="s">
        <v>13</v>
      </c>
      <c r="B12" s="2">
        <v>562958</v>
      </c>
      <c r="C12" s="4">
        <v>85</v>
      </c>
      <c r="D12" s="3">
        <v>0.89200000000000002</v>
      </c>
      <c r="E12">
        <v>3.6</v>
      </c>
      <c r="F12">
        <f t="shared" si="0"/>
        <v>42.5</v>
      </c>
      <c r="G12">
        <f t="shared" si="1"/>
        <v>0.20100000000000007</v>
      </c>
      <c r="H12">
        <f t="shared" si="2"/>
        <v>-2.1999999999999997</v>
      </c>
    </row>
    <row r="13" spans="1:8">
      <c r="A13" s="4" t="s">
        <v>14</v>
      </c>
      <c r="B13" s="2">
        <v>64716000</v>
      </c>
      <c r="C13" s="4">
        <v>81</v>
      </c>
      <c r="D13" s="3">
        <v>0.90700000000000003</v>
      </c>
      <c r="E13">
        <v>4.5999999999999996</v>
      </c>
      <c r="F13">
        <f t="shared" si="0"/>
        <v>38.5</v>
      </c>
      <c r="G13">
        <f t="shared" si="1"/>
        <v>0.21600000000000008</v>
      </c>
      <c r="H13">
        <f t="shared" si="2"/>
        <v>-1.2000000000000002</v>
      </c>
    </row>
    <row r="14" spans="1:8">
      <c r="A14" s="4" t="s">
        <v>15</v>
      </c>
      <c r="B14" s="2">
        <v>24104700</v>
      </c>
      <c r="C14" s="5">
        <v>79</v>
      </c>
      <c r="D14" s="3">
        <v>0.93500000000000005</v>
      </c>
      <c r="E14">
        <v>3.6</v>
      </c>
      <c r="F14">
        <f t="shared" si="0"/>
        <v>36.5</v>
      </c>
      <c r="G14">
        <f t="shared" si="1"/>
        <v>0.24400000000000011</v>
      </c>
      <c r="H14">
        <f t="shared" si="2"/>
        <v>-2.1999999999999997</v>
      </c>
    </row>
    <row r="15" spans="1:8">
      <c r="A15" s="4" t="s">
        <v>16</v>
      </c>
      <c r="B15" s="2">
        <v>332529</v>
      </c>
      <c r="C15" s="5">
        <v>79</v>
      </c>
      <c r="D15" s="3">
        <v>0.89900000000000002</v>
      </c>
      <c r="E15">
        <v>5.3</v>
      </c>
      <c r="F15">
        <f t="shared" si="0"/>
        <v>36.5</v>
      </c>
      <c r="G15">
        <f t="shared" si="1"/>
        <v>0.20800000000000007</v>
      </c>
      <c r="H15">
        <f t="shared" si="2"/>
        <v>-0.5</v>
      </c>
    </row>
    <row r="16" spans="1:8">
      <c r="A16" s="4" t="s">
        <v>17</v>
      </c>
      <c r="B16" s="2">
        <v>11250585</v>
      </c>
      <c r="C16" s="5">
        <v>77</v>
      </c>
      <c r="D16" s="3">
        <v>0.89</v>
      </c>
      <c r="E16">
        <v>4</v>
      </c>
      <c r="F16">
        <f t="shared" si="0"/>
        <v>34.5</v>
      </c>
      <c r="G16">
        <f t="shared" si="1"/>
        <v>0.19900000000000007</v>
      </c>
      <c r="H16">
        <f t="shared" si="2"/>
        <v>-1.7999999999999998</v>
      </c>
    </row>
    <row r="17" spans="1:8">
      <c r="A17" s="4" t="s">
        <v>18</v>
      </c>
      <c r="B17" s="2">
        <v>8662588</v>
      </c>
      <c r="C17" s="5">
        <v>76</v>
      </c>
      <c r="D17" s="3">
        <v>0.88500000000000001</v>
      </c>
      <c r="E17">
        <v>3.6</v>
      </c>
      <c r="F17">
        <f t="shared" si="0"/>
        <v>33.5</v>
      </c>
      <c r="G17">
        <f t="shared" si="1"/>
        <v>0.19400000000000006</v>
      </c>
      <c r="H17">
        <f t="shared" si="2"/>
        <v>-2.1999999999999997</v>
      </c>
    </row>
    <row r="18" spans="1:8">
      <c r="A18" s="4" t="s">
        <v>19</v>
      </c>
      <c r="B18" s="2">
        <v>323625762</v>
      </c>
      <c r="C18" s="5">
        <v>76</v>
      </c>
      <c r="D18" s="3">
        <v>0.91500000000000004</v>
      </c>
      <c r="E18">
        <v>5.3</v>
      </c>
      <c r="F18">
        <f t="shared" si="0"/>
        <v>33.5</v>
      </c>
      <c r="G18">
        <f t="shared" si="1"/>
        <v>0.22400000000000009</v>
      </c>
      <c r="H18">
        <f t="shared" si="2"/>
        <v>-0.5</v>
      </c>
    </row>
    <row r="19" spans="1:8">
      <c r="A19" s="4" t="s">
        <v>20</v>
      </c>
      <c r="B19" s="2">
        <v>7234800</v>
      </c>
      <c r="C19" s="5">
        <v>75</v>
      </c>
      <c r="D19" s="3">
        <v>0.91</v>
      </c>
      <c r="E19">
        <v>4</v>
      </c>
      <c r="F19">
        <f t="shared" si="0"/>
        <v>32.5</v>
      </c>
      <c r="G19">
        <f t="shared" si="1"/>
        <v>0.21900000000000008</v>
      </c>
      <c r="H19">
        <f t="shared" si="2"/>
        <v>-1.7999999999999998</v>
      </c>
    </row>
    <row r="20" spans="1:8">
      <c r="A20" s="4" t="s">
        <v>21</v>
      </c>
      <c r="B20" s="2">
        <v>6378000</v>
      </c>
      <c r="C20" s="5">
        <v>75</v>
      </c>
      <c r="D20">
        <v>0.91600000000000004</v>
      </c>
      <c r="E20">
        <v>4.5999999999999996</v>
      </c>
      <c r="F20">
        <f t="shared" si="0"/>
        <v>32.5</v>
      </c>
      <c r="G20">
        <f t="shared" si="1"/>
        <v>0.22500000000000009</v>
      </c>
      <c r="H20">
        <f t="shared" si="2"/>
        <v>-1.2000000000000002</v>
      </c>
    </row>
    <row r="21" spans="1:8">
      <c r="A21" s="4" t="s">
        <v>22</v>
      </c>
      <c r="B21" s="2">
        <v>126919659</v>
      </c>
      <c r="C21" s="5">
        <v>75</v>
      </c>
      <c r="D21" s="3">
        <v>0.89100000000000001</v>
      </c>
      <c r="E21">
        <v>3.8</v>
      </c>
      <c r="F21">
        <f t="shared" si="0"/>
        <v>32.5</v>
      </c>
      <c r="G21">
        <f t="shared" si="1"/>
        <v>0.20000000000000007</v>
      </c>
      <c r="H21">
        <f t="shared" si="2"/>
        <v>-2</v>
      </c>
    </row>
    <row r="22" spans="1:8">
      <c r="A22" s="4" t="s">
        <v>23</v>
      </c>
      <c r="B22" s="2">
        <v>3324460</v>
      </c>
      <c r="C22" s="5">
        <v>74</v>
      </c>
      <c r="D22" s="3">
        <v>0.79300000000000004</v>
      </c>
      <c r="E22">
        <v>5.2</v>
      </c>
      <c r="F22">
        <f t="shared" si="0"/>
        <v>31.5</v>
      </c>
      <c r="G22">
        <f t="shared" si="1"/>
        <v>0.10200000000000009</v>
      </c>
      <c r="H22">
        <f t="shared" si="2"/>
        <v>-0.59999999999999964</v>
      </c>
    </row>
    <row r="23" spans="1:8">
      <c r="A23" s="4" t="s">
        <v>24</v>
      </c>
      <c r="B23" s="2">
        <v>2545603</v>
      </c>
      <c r="C23" s="5">
        <v>71</v>
      </c>
      <c r="D23" s="3">
        <v>0.85</v>
      </c>
      <c r="E23">
        <v>4.0999999999999996</v>
      </c>
      <c r="F23">
        <f t="shared" si="0"/>
        <v>28.5</v>
      </c>
      <c r="G23">
        <f t="shared" si="1"/>
        <v>0.15900000000000003</v>
      </c>
      <c r="H23">
        <f t="shared" si="2"/>
        <v>-1.7000000000000002</v>
      </c>
    </row>
    <row r="24" spans="1:8">
      <c r="A24" s="4" t="s">
        <v>25</v>
      </c>
      <c r="B24" s="2">
        <v>18006407</v>
      </c>
      <c r="C24" s="5">
        <v>70</v>
      </c>
      <c r="D24" s="3">
        <v>0.83199999999999996</v>
      </c>
      <c r="E24">
        <v>5.0999999999999996</v>
      </c>
      <c r="F24">
        <f t="shared" si="0"/>
        <v>27.5</v>
      </c>
      <c r="G24">
        <f t="shared" si="1"/>
        <v>0.14100000000000001</v>
      </c>
      <c r="H24">
        <f t="shared" si="2"/>
        <v>-0.70000000000000018</v>
      </c>
    </row>
    <row r="25" spans="1:8">
      <c r="A25" s="4" t="s">
        <v>26</v>
      </c>
      <c r="B25" s="2">
        <v>1315944</v>
      </c>
      <c r="C25" s="5">
        <v>70</v>
      </c>
      <c r="D25" s="3">
        <v>0.86099999999999999</v>
      </c>
      <c r="E25">
        <v>6.7</v>
      </c>
      <c r="F25">
        <f>C25-42.5</f>
        <v>27.5</v>
      </c>
      <c r="G25">
        <f>D25-0.691</f>
        <v>0.17000000000000004</v>
      </c>
      <c r="H25">
        <f>E25-5.8</f>
        <v>0.90000000000000036</v>
      </c>
    </row>
    <row r="26" spans="1:8">
      <c r="A26" s="4" t="s">
        <v>27</v>
      </c>
      <c r="B26" s="2">
        <v>66689000</v>
      </c>
      <c r="C26" s="5">
        <v>70</v>
      </c>
      <c r="D26" s="3">
        <v>0.88800000000000001</v>
      </c>
      <c r="E26">
        <v>5.3</v>
      </c>
      <c r="F26">
        <f>C26-42.5</f>
        <v>27.5</v>
      </c>
      <c r="G26">
        <f>D26-0.691</f>
        <v>0.19700000000000006</v>
      </c>
      <c r="H26">
        <f>E26-5.8</f>
        <v>-0.5</v>
      </c>
    </row>
    <row r="27" spans="1:8">
      <c r="A27" s="4" t="s">
        <v>28</v>
      </c>
      <c r="B27" s="2">
        <v>5779760</v>
      </c>
      <c r="C27" s="5">
        <v>70</v>
      </c>
      <c r="D27" s="3">
        <v>0.83499999999999996</v>
      </c>
      <c r="E27">
        <v>4.0999999999999996</v>
      </c>
      <c r="F27">
        <f t="shared" ref="F27:F46" si="3">C27-42.5</f>
        <v>27.5</v>
      </c>
      <c r="G27">
        <f t="shared" ref="G27:G46" si="4">D27-0.691</f>
        <v>0.14400000000000002</v>
      </c>
      <c r="H27">
        <f t="shared" ref="H27:H47" si="5">E27-5.8</f>
        <v>-1.7000000000000002</v>
      </c>
    </row>
    <row r="28" spans="1:8">
      <c r="A28" s="4" t="s">
        <v>29</v>
      </c>
      <c r="B28" s="2">
        <v>742737</v>
      </c>
      <c r="C28" s="5">
        <v>65</v>
      </c>
      <c r="D28" s="3">
        <v>0.60499999999999998</v>
      </c>
      <c r="E28">
        <v>5.3</v>
      </c>
      <c r="F28">
        <f t="shared" si="3"/>
        <v>22.5</v>
      </c>
      <c r="G28">
        <f t="shared" si="4"/>
        <v>-8.5999999999999965E-2</v>
      </c>
      <c r="H28">
        <f t="shared" si="5"/>
        <v>-0.5</v>
      </c>
    </row>
    <row r="29" spans="1:8">
      <c r="A29" s="4" t="s">
        <v>30</v>
      </c>
      <c r="B29" s="2">
        <v>2155784</v>
      </c>
      <c r="C29" s="5">
        <v>63</v>
      </c>
      <c r="D29" s="3">
        <v>0.69799999999999995</v>
      </c>
      <c r="E29">
        <v>4.7</v>
      </c>
      <c r="F29">
        <f t="shared" si="3"/>
        <v>20.5</v>
      </c>
      <c r="G29">
        <f t="shared" si="4"/>
        <v>7.0000000000000062E-3</v>
      </c>
      <c r="H29">
        <f t="shared" si="5"/>
        <v>-1.0999999999999996</v>
      </c>
    </row>
    <row r="30" spans="1:8">
      <c r="A30" s="4" t="s">
        <v>31</v>
      </c>
      <c r="B30" s="2">
        <v>10427301</v>
      </c>
      <c r="C30" s="5">
        <v>64</v>
      </c>
      <c r="D30" s="3">
        <v>0.83</v>
      </c>
      <c r="E30">
        <v>4.8</v>
      </c>
      <c r="F30">
        <f t="shared" si="3"/>
        <v>21.5</v>
      </c>
      <c r="G30">
        <f t="shared" si="4"/>
        <v>0.13900000000000001</v>
      </c>
      <c r="H30">
        <f t="shared" si="5"/>
        <v>-1</v>
      </c>
    </row>
    <row r="31" spans="1:8">
      <c r="A31" s="4" t="s">
        <v>32</v>
      </c>
      <c r="B31" s="2">
        <v>38483957</v>
      </c>
      <c r="C31" s="5">
        <v>63</v>
      </c>
      <c r="D31" s="3">
        <v>0.84299999999999997</v>
      </c>
      <c r="E31">
        <v>4.5</v>
      </c>
      <c r="F31">
        <f t="shared" si="3"/>
        <v>20.5</v>
      </c>
      <c r="G31">
        <f t="shared" si="4"/>
        <v>0.15200000000000002</v>
      </c>
      <c r="H31">
        <f t="shared" si="5"/>
        <v>-1.2999999999999998</v>
      </c>
    </row>
    <row r="32" spans="1:8">
      <c r="A32" s="4" t="s">
        <v>33</v>
      </c>
      <c r="B32" s="2">
        <v>23476640</v>
      </c>
      <c r="C32" s="5">
        <v>62</v>
      </c>
      <c r="D32" s="3">
        <v>0.88200000000000001</v>
      </c>
      <c r="E32">
        <v>4.3</v>
      </c>
      <c r="F32">
        <f t="shared" si="3"/>
        <v>19.5</v>
      </c>
      <c r="G32">
        <f t="shared" si="4"/>
        <v>0.19100000000000006</v>
      </c>
      <c r="H32">
        <f t="shared" si="5"/>
        <v>-1.5</v>
      </c>
    </row>
    <row r="33" spans="1:8">
      <c r="A33" s="4" t="s">
        <v>34</v>
      </c>
      <c r="B33" s="2">
        <v>1141166</v>
      </c>
      <c r="C33" s="5">
        <v>61</v>
      </c>
      <c r="D33" s="3">
        <v>0.85</v>
      </c>
      <c r="E33">
        <v>4.0999999999999996</v>
      </c>
      <c r="F33">
        <f t="shared" si="3"/>
        <v>18.5</v>
      </c>
      <c r="G33">
        <f t="shared" si="4"/>
        <v>0.15900000000000003</v>
      </c>
      <c r="H33">
        <f t="shared" si="5"/>
        <v>-1.7000000000000002</v>
      </c>
    </row>
    <row r="34" spans="1:8">
      <c r="A34" s="4" t="s">
        <v>35</v>
      </c>
      <c r="B34" s="2">
        <v>8502900</v>
      </c>
      <c r="C34" s="5">
        <v>61</v>
      </c>
      <c r="D34" s="3">
        <v>0.89400000000000002</v>
      </c>
      <c r="E34">
        <v>5.5</v>
      </c>
      <c r="F34">
        <f t="shared" si="3"/>
        <v>18.5</v>
      </c>
      <c r="G34">
        <f t="shared" si="4"/>
        <v>0.20300000000000007</v>
      </c>
      <c r="H34">
        <f t="shared" si="5"/>
        <v>-0.29999999999999982</v>
      </c>
    </row>
    <row r="35" spans="1:8">
      <c r="A35" s="4" t="s">
        <v>36</v>
      </c>
      <c r="B35" s="2">
        <v>2875593</v>
      </c>
      <c r="C35" s="5">
        <v>59</v>
      </c>
      <c r="D35" s="3">
        <v>0.83899999999999997</v>
      </c>
      <c r="E35">
        <v>6.1</v>
      </c>
      <c r="F35">
        <f t="shared" si="3"/>
        <v>16.5</v>
      </c>
      <c r="G35">
        <f t="shared" si="4"/>
        <v>0.14800000000000002</v>
      </c>
      <c r="H35">
        <f t="shared" si="5"/>
        <v>0.29999999999999982</v>
      </c>
    </row>
    <row r="36" spans="1:8">
      <c r="A36" s="4" t="s">
        <v>37</v>
      </c>
      <c r="B36" s="2">
        <v>2063077</v>
      </c>
      <c r="C36" s="5">
        <v>60</v>
      </c>
      <c r="D36" s="3">
        <v>0.88</v>
      </c>
      <c r="E36">
        <v>3.8</v>
      </c>
      <c r="F36">
        <f t="shared" si="3"/>
        <v>17.5</v>
      </c>
      <c r="G36">
        <f t="shared" si="4"/>
        <v>0.18900000000000006</v>
      </c>
      <c r="H36">
        <f t="shared" si="5"/>
        <v>-2</v>
      </c>
    </row>
    <row r="37" spans="1:8">
      <c r="A37" s="4" t="s">
        <v>38</v>
      </c>
      <c r="B37" s="2">
        <v>46423064</v>
      </c>
      <c r="C37" s="5">
        <v>58</v>
      </c>
      <c r="D37" s="3">
        <v>0.876</v>
      </c>
      <c r="E37">
        <v>5.5</v>
      </c>
      <c r="F37">
        <f t="shared" si="3"/>
        <v>15.5</v>
      </c>
      <c r="G37">
        <f t="shared" si="4"/>
        <v>0.18500000000000005</v>
      </c>
      <c r="H37">
        <f t="shared" si="5"/>
        <v>-0.29999999999999982</v>
      </c>
    </row>
    <row r="38" spans="1:8">
      <c r="A38" s="4" t="s">
        <v>39</v>
      </c>
      <c r="B38" s="2">
        <v>10553443</v>
      </c>
      <c r="C38" s="5">
        <v>56</v>
      </c>
      <c r="D38" s="3">
        <v>0.87</v>
      </c>
      <c r="E38">
        <v>3.7</v>
      </c>
      <c r="F38">
        <f t="shared" si="3"/>
        <v>13.5</v>
      </c>
      <c r="G38">
        <f t="shared" si="4"/>
        <v>0.17900000000000005</v>
      </c>
      <c r="H38">
        <f t="shared" si="5"/>
        <v>-2.0999999999999996</v>
      </c>
    </row>
    <row r="39" spans="1:8">
      <c r="A39" s="4" t="s">
        <v>40</v>
      </c>
      <c r="B39" s="2">
        <v>50801405</v>
      </c>
      <c r="C39" s="5">
        <v>54</v>
      </c>
      <c r="D39" s="3">
        <v>0.89800000000000002</v>
      </c>
      <c r="E39">
        <v>5.0999999999999996</v>
      </c>
      <c r="F39">
        <f t="shared" si="3"/>
        <v>11.5</v>
      </c>
      <c r="G39">
        <f t="shared" si="4"/>
        <v>0.20700000000000007</v>
      </c>
      <c r="H39">
        <f t="shared" si="5"/>
        <v>-0.70000000000000018</v>
      </c>
    </row>
    <row r="40" spans="1:8">
      <c r="A40" s="4" t="s">
        <v>41</v>
      </c>
      <c r="B40" s="2">
        <v>445426</v>
      </c>
      <c r="C40" s="5">
        <v>60</v>
      </c>
      <c r="D40" s="3">
        <v>0.83899999999999997</v>
      </c>
      <c r="E40">
        <v>4.7</v>
      </c>
      <c r="F40">
        <f t="shared" si="3"/>
        <v>17.5</v>
      </c>
      <c r="G40">
        <f t="shared" si="4"/>
        <v>0.14800000000000002</v>
      </c>
      <c r="H40">
        <f t="shared" si="5"/>
        <v>-1.0999999999999996</v>
      </c>
    </row>
    <row r="41" spans="1:8">
      <c r="A41" s="4" t="s">
        <v>42</v>
      </c>
      <c r="B41" s="2">
        <v>525000</v>
      </c>
      <c r="C41" s="5">
        <v>55</v>
      </c>
      <c r="D41" s="3">
        <v>0.64600000000000002</v>
      </c>
      <c r="E41">
        <v>5.5</v>
      </c>
      <c r="F41">
        <f t="shared" si="3"/>
        <v>12.5</v>
      </c>
      <c r="G41">
        <f t="shared" si="4"/>
        <v>-4.4999999999999929E-2</v>
      </c>
      <c r="H41">
        <f t="shared" si="5"/>
        <v>-0.29999999999999982</v>
      </c>
    </row>
    <row r="42" spans="1:8">
      <c r="A42" s="4" t="s">
        <v>43</v>
      </c>
      <c r="B42" s="2">
        <v>4586353</v>
      </c>
      <c r="C42" s="5">
        <v>55</v>
      </c>
      <c r="D42" s="3">
        <v>0.76600000000000001</v>
      </c>
      <c r="E42">
        <v>3.5</v>
      </c>
      <c r="F42">
        <f t="shared" si="3"/>
        <v>12.5</v>
      </c>
      <c r="G42">
        <f t="shared" si="4"/>
        <v>7.5000000000000067E-2</v>
      </c>
      <c r="H42">
        <f t="shared" si="5"/>
        <v>-2.2999999999999998</v>
      </c>
    </row>
    <row r="43" spans="1:8">
      <c r="A43" s="4" t="s">
        <v>44</v>
      </c>
      <c r="B43" s="2">
        <v>1973700</v>
      </c>
      <c r="C43" s="5">
        <v>56</v>
      </c>
      <c r="D43" s="3">
        <v>0.81899999999999995</v>
      </c>
      <c r="E43">
        <v>6.7</v>
      </c>
      <c r="F43">
        <f t="shared" si="3"/>
        <v>13.5</v>
      </c>
      <c r="G43">
        <f t="shared" si="4"/>
        <v>0.128</v>
      </c>
      <c r="H43">
        <f t="shared" si="5"/>
        <v>0.90000000000000036</v>
      </c>
    </row>
    <row r="44" spans="1:8">
      <c r="A44" s="4" t="s">
        <v>45</v>
      </c>
      <c r="B44" s="2">
        <v>92000</v>
      </c>
      <c r="C44" s="5">
        <v>55</v>
      </c>
      <c r="D44" s="3">
        <v>0.77200000000000002</v>
      </c>
      <c r="E44">
        <v>4.0999999999999996</v>
      </c>
      <c r="F44">
        <f t="shared" si="3"/>
        <v>12.5</v>
      </c>
      <c r="G44">
        <f t="shared" si="4"/>
        <v>8.1000000000000072E-2</v>
      </c>
      <c r="H44">
        <f t="shared" si="5"/>
        <v>-1.7000000000000002</v>
      </c>
    </row>
    <row r="45" spans="1:8">
      <c r="A45" s="4" t="s">
        <v>46</v>
      </c>
      <c r="B45" s="2">
        <v>11262564</v>
      </c>
      <c r="C45" s="5">
        <v>54</v>
      </c>
      <c r="D45" s="3">
        <v>0.48299999999999998</v>
      </c>
      <c r="E45">
        <v>4.9000000000000004</v>
      </c>
      <c r="F45">
        <f t="shared" si="3"/>
        <v>11.5</v>
      </c>
      <c r="G45">
        <f t="shared" si="4"/>
        <v>-0.20799999999999996</v>
      </c>
      <c r="H45">
        <f t="shared" si="5"/>
        <v>-0.89999999999999947</v>
      </c>
    </row>
    <row r="46" spans="1:8">
      <c r="A46" s="4" t="s">
        <v>47</v>
      </c>
      <c r="B46" s="2">
        <v>9531712</v>
      </c>
      <c r="C46" s="5">
        <v>53</v>
      </c>
      <c r="D46" s="3">
        <v>0.748</v>
      </c>
      <c r="E46">
        <v>5.4</v>
      </c>
      <c r="F46">
        <f t="shared" si="3"/>
        <v>10.5</v>
      </c>
      <c r="G46">
        <f t="shared" si="4"/>
        <v>5.7000000000000051E-2</v>
      </c>
      <c r="H46">
        <f t="shared" si="5"/>
        <v>-0.39999999999999947</v>
      </c>
    </row>
    <row r="47" spans="1:8">
      <c r="A47" s="4" t="s">
        <v>48</v>
      </c>
      <c r="B47" s="2">
        <v>1261208</v>
      </c>
      <c r="C47" s="5">
        <v>53</v>
      </c>
      <c r="D47" s="3">
        <v>0.77700000000000002</v>
      </c>
      <c r="E47">
        <v>3.5</v>
      </c>
      <c r="F47">
        <f>C47-42.5</f>
        <v>10.5</v>
      </c>
      <c r="G47">
        <f>D47-0.691</f>
        <v>8.6000000000000076E-2</v>
      </c>
      <c r="H47">
        <f t="shared" si="5"/>
        <v>-2.2999999999999998</v>
      </c>
    </row>
    <row r="48" spans="1:8">
      <c r="A48" s="4" t="s">
        <v>49</v>
      </c>
      <c r="B48" s="2">
        <v>2113077</v>
      </c>
      <c r="C48" s="5">
        <v>53</v>
      </c>
      <c r="D48" s="3">
        <v>0.628</v>
      </c>
      <c r="E48">
        <v>5.8</v>
      </c>
      <c r="F48">
        <f>C48-42.5</f>
        <v>10.5</v>
      </c>
      <c r="G48">
        <f>D48-0.691</f>
        <v>-6.2999999999999945E-2</v>
      </c>
      <c r="H48">
        <f>E48-5.8</f>
        <v>0</v>
      </c>
    </row>
    <row r="49" spans="1:8">
      <c r="A49" s="4" t="s">
        <v>50</v>
      </c>
      <c r="B49" s="2">
        <v>3720400</v>
      </c>
      <c r="C49" s="5">
        <v>52</v>
      </c>
      <c r="D49" s="3">
        <v>0.754</v>
      </c>
      <c r="E49">
        <v>6.3</v>
      </c>
      <c r="F49">
        <f t="shared" ref="F49:F66" si="6">C49-42.5</f>
        <v>9.5</v>
      </c>
      <c r="G49">
        <f t="shared" ref="G49:G68" si="7">D49-0.691</f>
        <v>6.3000000000000056E-2</v>
      </c>
      <c r="H49">
        <f>E49-5.8</f>
        <v>0.5</v>
      </c>
    </row>
    <row r="50" spans="1:8">
      <c r="A50" s="4" t="s">
        <v>51</v>
      </c>
      <c r="B50" s="2">
        <v>30770375</v>
      </c>
      <c r="C50" s="5">
        <v>52</v>
      </c>
      <c r="D50" s="3">
        <v>0.83699999999999997</v>
      </c>
      <c r="E50">
        <v>6.1</v>
      </c>
      <c r="F50">
        <f t="shared" si="6"/>
        <v>9.5</v>
      </c>
      <c r="G50">
        <f t="shared" si="7"/>
        <v>0.14600000000000002</v>
      </c>
      <c r="H50">
        <f t="shared" ref="H50:H69" si="8">E50-5.8</f>
        <v>0.29999999999999982</v>
      </c>
    </row>
    <row r="51" spans="1:8">
      <c r="A51" s="4" t="s">
        <v>52</v>
      </c>
      <c r="B51" s="2">
        <v>1343000</v>
      </c>
      <c r="C51" s="5">
        <v>51</v>
      </c>
      <c r="D51" s="3">
        <v>0.82399999999999995</v>
      </c>
      <c r="E51">
        <v>5.5</v>
      </c>
      <c r="F51">
        <f t="shared" si="6"/>
        <v>8.5</v>
      </c>
      <c r="G51">
        <f t="shared" si="7"/>
        <v>0.13300000000000001</v>
      </c>
      <c r="H51">
        <f t="shared" si="8"/>
        <v>-0.29999999999999982</v>
      </c>
    </row>
    <row r="52" spans="1:8">
      <c r="A52" s="4" t="s">
        <v>53</v>
      </c>
      <c r="B52" s="2">
        <v>4284889</v>
      </c>
      <c r="C52" s="5">
        <v>51</v>
      </c>
      <c r="D52" s="3">
        <v>0.81799999999999995</v>
      </c>
      <c r="E52">
        <v>6.1</v>
      </c>
      <c r="F52">
        <f t="shared" si="6"/>
        <v>8.5</v>
      </c>
      <c r="G52">
        <f t="shared" si="7"/>
        <v>0.127</v>
      </c>
      <c r="H52">
        <f t="shared" si="8"/>
        <v>0.29999999999999982</v>
      </c>
    </row>
    <row r="53" spans="1:8">
      <c r="A53" s="4" t="s">
        <v>54</v>
      </c>
      <c r="B53" s="2">
        <v>9855571</v>
      </c>
      <c r="C53" s="5">
        <v>51</v>
      </c>
      <c r="D53" s="3">
        <v>0.82799999999999996</v>
      </c>
      <c r="E53">
        <v>6.1</v>
      </c>
      <c r="F53">
        <f t="shared" si="6"/>
        <v>8.5</v>
      </c>
      <c r="G53">
        <f t="shared" si="7"/>
        <v>0.13700000000000001</v>
      </c>
      <c r="H53">
        <f t="shared" si="8"/>
        <v>0.29999999999999982</v>
      </c>
    </row>
    <row r="54" spans="1:8">
      <c r="A54" s="4" t="s">
        <v>55</v>
      </c>
      <c r="B54" s="2">
        <v>5426252</v>
      </c>
      <c r="C54" s="5">
        <v>51</v>
      </c>
      <c r="D54" s="3">
        <v>0.84399999999999997</v>
      </c>
      <c r="E54">
        <v>5.5</v>
      </c>
      <c r="F54">
        <f t="shared" si="6"/>
        <v>8.5</v>
      </c>
      <c r="G54">
        <f t="shared" si="7"/>
        <v>0.15300000000000002</v>
      </c>
      <c r="H54">
        <f t="shared" si="8"/>
        <v>-0.29999999999999982</v>
      </c>
    </row>
    <row r="55" spans="1:8">
      <c r="A55" s="4" t="s">
        <v>56</v>
      </c>
      <c r="B55" s="2">
        <v>31068000</v>
      </c>
      <c r="C55" s="5">
        <v>50</v>
      </c>
      <c r="D55" s="3">
        <v>0.77900000000000003</v>
      </c>
      <c r="E55">
        <v>6.5</v>
      </c>
      <c r="F55">
        <f t="shared" si="6"/>
        <v>7.5</v>
      </c>
      <c r="G55">
        <f t="shared" si="7"/>
        <v>8.8000000000000078E-2</v>
      </c>
      <c r="H55">
        <f t="shared" si="8"/>
        <v>0.70000000000000018</v>
      </c>
    </row>
    <row r="56" spans="1:8">
      <c r="A56" s="4" t="s">
        <v>57</v>
      </c>
      <c r="B56" s="2">
        <v>4187161</v>
      </c>
      <c r="C56" s="5">
        <v>49</v>
      </c>
      <c r="D56" s="3">
        <v>0.81599999999999995</v>
      </c>
      <c r="E56">
        <v>5.5</v>
      </c>
      <c r="F56">
        <f t="shared" si="6"/>
        <v>6.5</v>
      </c>
      <c r="G56">
        <f t="shared" si="7"/>
        <v>0.125</v>
      </c>
      <c r="H56">
        <f t="shared" si="8"/>
        <v>-0.29999999999999982</v>
      </c>
    </row>
    <row r="57" spans="1:8">
      <c r="A57" s="4" t="s">
        <v>58</v>
      </c>
      <c r="B57" s="2">
        <v>11238317</v>
      </c>
      <c r="C57" s="5">
        <v>47</v>
      </c>
      <c r="D57" s="3">
        <v>0.76900000000000002</v>
      </c>
      <c r="E57">
        <v>4.2</v>
      </c>
      <c r="F57">
        <f t="shared" si="6"/>
        <v>4.5</v>
      </c>
      <c r="G57">
        <f t="shared" si="7"/>
        <v>7.8000000000000069E-2</v>
      </c>
      <c r="H57">
        <f t="shared" si="8"/>
        <v>-1.5999999999999996</v>
      </c>
    </row>
    <row r="58" spans="1:8">
      <c r="A58" s="4" t="s">
        <v>59</v>
      </c>
      <c r="B58" s="2">
        <v>27000000</v>
      </c>
      <c r="C58" s="5">
        <v>47</v>
      </c>
      <c r="D58" s="3">
        <v>0.57899999999999996</v>
      </c>
      <c r="E58">
        <v>5.9</v>
      </c>
      <c r="F58">
        <f t="shared" si="6"/>
        <v>4.5</v>
      </c>
      <c r="G58">
        <f t="shared" si="7"/>
        <v>-0.11199999999999999</v>
      </c>
      <c r="H58">
        <f t="shared" si="8"/>
        <v>0.10000000000000053</v>
      </c>
    </row>
    <row r="59" spans="1:8">
      <c r="A59" s="4" t="s">
        <v>60</v>
      </c>
      <c r="B59" s="2">
        <v>10955000</v>
      </c>
      <c r="C59" s="5">
        <v>46</v>
      </c>
      <c r="D59" s="3">
        <v>0.86499999999999999</v>
      </c>
      <c r="E59">
        <v>6.3</v>
      </c>
      <c r="F59">
        <f t="shared" si="6"/>
        <v>3.5</v>
      </c>
      <c r="G59">
        <f t="shared" si="7"/>
        <v>0.17400000000000004</v>
      </c>
      <c r="H59">
        <f t="shared" si="8"/>
        <v>0.5</v>
      </c>
    </row>
    <row r="60" spans="1:8">
      <c r="A60" s="4" t="s">
        <v>61</v>
      </c>
      <c r="B60" s="2">
        <v>19511000</v>
      </c>
      <c r="C60" s="5">
        <v>46</v>
      </c>
      <c r="D60" s="3">
        <v>0.79300000000000004</v>
      </c>
      <c r="E60">
        <v>6.4</v>
      </c>
      <c r="F60">
        <f t="shared" si="6"/>
        <v>3.5</v>
      </c>
      <c r="G60">
        <f t="shared" si="7"/>
        <v>0.10200000000000009</v>
      </c>
      <c r="H60">
        <f t="shared" si="8"/>
        <v>0.60000000000000053</v>
      </c>
    </row>
    <row r="61" spans="1:8">
      <c r="A61" s="4" t="s">
        <v>62</v>
      </c>
      <c r="B61" s="2">
        <v>3286936</v>
      </c>
      <c r="C61" s="5">
        <v>45</v>
      </c>
      <c r="D61" s="3">
        <v>0.79300000000000004</v>
      </c>
      <c r="E61">
        <v>3.9</v>
      </c>
      <c r="F61">
        <f t="shared" si="6"/>
        <v>2.5</v>
      </c>
      <c r="G61">
        <f t="shared" si="7"/>
        <v>0.10200000000000009</v>
      </c>
      <c r="H61">
        <f t="shared" si="8"/>
        <v>-1.9</v>
      </c>
    </row>
    <row r="62" spans="1:8">
      <c r="A62" s="4" t="s">
        <v>63</v>
      </c>
      <c r="B62" s="2">
        <v>60674003</v>
      </c>
      <c r="C62" s="5">
        <v>44</v>
      </c>
      <c r="D62" s="3">
        <v>0.873</v>
      </c>
      <c r="E62">
        <v>5</v>
      </c>
      <c r="F62">
        <f t="shared" si="6"/>
        <v>1.5</v>
      </c>
      <c r="G62">
        <f t="shared" si="7"/>
        <v>0.18200000000000005</v>
      </c>
      <c r="H62">
        <f t="shared" si="8"/>
        <v>-0.79999999999999982</v>
      </c>
    </row>
    <row r="63" spans="1:8">
      <c r="A63" s="4" t="s">
        <v>64</v>
      </c>
      <c r="B63" s="2">
        <v>2067000</v>
      </c>
      <c r="C63" s="5">
        <v>44</v>
      </c>
      <c r="D63" s="3">
        <v>0.48599999999999999</v>
      </c>
      <c r="E63">
        <v>7</v>
      </c>
      <c r="F63">
        <f t="shared" si="6"/>
        <v>1.5</v>
      </c>
      <c r="G63">
        <f t="shared" si="7"/>
        <v>-0.20499999999999996</v>
      </c>
      <c r="H63">
        <f t="shared" si="8"/>
        <v>1.2000000000000002</v>
      </c>
    </row>
    <row r="64" spans="1:8">
      <c r="A64" s="4" t="s">
        <v>65</v>
      </c>
      <c r="B64" s="2">
        <v>676872</v>
      </c>
      <c r="C64" s="5">
        <v>44</v>
      </c>
      <c r="D64" s="3">
        <v>0.80200000000000005</v>
      </c>
      <c r="E64">
        <v>6.4</v>
      </c>
      <c r="F64">
        <f t="shared" si="6"/>
        <v>1.5</v>
      </c>
      <c r="G64">
        <f t="shared" si="7"/>
        <v>0.1110000000000001</v>
      </c>
      <c r="H64">
        <f t="shared" si="8"/>
        <v>0.60000000000000053</v>
      </c>
    </row>
    <row r="65" spans="1:8">
      <c r="A65" s="4" t="s">
        <v>66</v>
      </c>
      <c r="B65" s="2">
        <v>13567338</v>
      </c>
      <c r="C65" s="5">
        <v>44</v>
      </c>
      <c r="D65" s="3">
        <v>0.48499999999999999</v>
      </c>
      <c r="E65">
        <v>7.5</v>
      </c>
      <c r="F65">
        <f t="shared" si="6"/>
        <v>1.5</v>
      </c>
      <c r="G65">
        <f t="shared" si="7"/>
        <v>-0.20599999999999996</v>
      </c>
      <c r="H65">
        <f t="shared" si="8"/>
        <v>1.7000000000000002</v>
      </c>
    </row>
    <row r="66" spans="1:8">
      <c r="A66" s="4" t="s">
        <v>67</v>
      </c>
      <c r="B66" s="2">
        <v>54956900</v>
      </c>
      <c r="C66" s="5">
        <v>44</v>
      </c>
      <c r="D66" s="3">
        <v>0.66600000000000004</v>
      </c>
      <c r="E66">
        <v>7</v>
      </c>
      <c r="F66">
        <f t="shared" si="6"/>
        <v>1.5</v>
      </c>
      <c r="G66">
        <f t="shared" si="7"/>
        <v>-2.4999999999999911E-2</v>
      </c>
      <c r="H66">
        <f t="shared" si="8"/>
        <v>1.2000000000000002</v>
      </c>
    </row>
    <row r="67" spans="1:8">
      <c r="A67" s="4" t="s">
        <v>68</v>
      </c>
      <c r="B67" s="2">
        <v>190428</v>
      </c>
      <c r="C67" s="5">
        <v>42</v>
      </c>
      <c r="D67" s="3">
        <v>0.55500000000000005</v>
      </c>
      <c r="E67">
        <v>4.3</v>
      </c>
      <c r="F67">
        <f>C67-42.5</f>
        <v>-0.5</v>
      </c>
      <c r="G67">
        <f t="shared" si="7"/>
        <v>-0.1359999999999999</v>
      </c>
      <c r="H67">
        <f t="shared" si="8"/>
        <v>-1.5</v>
      </c>
    </row>
    <row r="68" spans="1:8">
      <c r="A68" s="4" t="s">
        <v>69</v>
      </c>
      <c r="B68" s="2">
        <v>2069162</v>
      </c>
      <c r="C68" s="5">
        <v>42</v>
      </c>
      <c r="D68" s="3">
        <v>0.747</v>
      </c>
      <c r="E68">
        <v>6.6</v>
      </c>
      <c r="F68">
        <f>C68-42.5</f>
        <v>-0.5</v>
      </c>
      <c r="G68">
        <f t="shared" si="7"/>
        <v>5.600000000000005E-2</v>
      </c>
      <c r="H68">
        <f t="shared" si="8"/>
        <v>0.79999999999999982</v>
      </c>
    </row>
    <row r="69" spans="1:8">
      <c r="A69" s="4" t="s">
        <v>70</v>
      </c>
      <c r="B69" s="2">
        <v>79463663</v>
      </c>
      <c r="C69" s="5">
        <v>42</v>
      </c>
      <c r="D69" s="3">
        <v>0.76100000000000001</v>
      </c>
      <c r="E69">
        <v>6.8</v>
      </c>
      <c r="F69">
        <f t="shared" ref="F69:F89" si="9">C69-42.5</f>
        <v>-0.5</v>
      </c>
      <c r="G69">
        <f>D69-0.691</f>
        <v>7.0000000000000062E-2</v>
      </c>
      <c r="H69">
        <f t="shared" si="8"/>
        <v>1</v>
      </c>
    </row>
    <row r="70" spans="1:8">
      <c r="A70" s="4" t="s">
        <v>71</v>
      </c>
      <c r="B70" s="2">
        <v>7202198</v>
      </c>
      <c r="C70" s="5">
        <v>41</v>
      </c>
      <c r="D70" s="3">
        <v>0.78200000000000003</v>
      </c>
      <c r="E70">
        <v>6</v>
      </c>
      <c r="F70">
        <f t="shared" si="9"/>
        <v>-1.5</v>
      </c>
      <c r="G70">
        <f>D70-0.691</f>
        <v>9.1000000000000081E-2</v>
      </c>
      <c r="H70">
        <f>E70-5.8</f>
        <v>0.20000000000000018</v>
      </c>
    </row>
    <row r="71" spans="1:8">
      <c r="A71" s="4" t="s">
        <v>72</v>
      </c>
      <c r="B71" s="2">
        <v>2950210</v>
      </c>
      <c r="C71" s="5">
        <v>41</v>
      </c>
      <c r="D71" s="3">
        <v>0.71899999999999997</v>
      </c>
      <c r="E71">
        <v>6</v>
      </c>
      <c r="F71">
        <f t="shared" si="9"/>
        <v>-1.5</v>
      </c>
      <c r="G71">
        <f t="shared" ref="G71:G91" si="10">D71-0.691</f>
        <v>2.8000000000000025E-2</v>
      </c>
      <c r="H71">
        <f>E71-5.8</f>
        <v>0.20000000000000018</v>
      </c>
    </row>
    <row r="72" spans="1:8">
      <c r="A72" s="4" t="s">
        <v>73</v>
      </c>
      <c r="B72" s="2">
        <v>7041599</v>
      </c>
      <c r="C72" s="5">
        <v>40</v>
      </c>
      <c r="D72" s="3">
        <v>0.77100000000000002</v>
      </c>
      <c r="E72">
        <v>6.4</v>
      </c>
      <c r="F72">
        <f t="shared" si="9"/>
        <v>-2.5</v>
      </c>
      <c r="G72">
        <f t="shared" si="10"/>
        <v>8.0000000000000071E-2</v>
      </c>
      <c r="H72">
        <f t="shared" ref="H72:H91" si="11">E72-5.8</f>
        <v>0.60000000000000053</v>
      </c>
    </row>
    <row r="73" spans="1:8">
      <c r="A73" s="4" t="s">
        <v>74</v>
      </c>
      <c r="B73" s="2">
        <v>6377195</v>
      </c>
      <c r="C73" s="5">
        <v>39</v>
      </c>
      <c r="D73" s="3">
        <v>0.68600000000000005</v>
      </c>
      <c r="E73">
        <v>5.2</v>
      </c>
      <c r="F73">
        <f t="shared" si="9"/>
        <v>-3.5</v>
      </c>
      <c r="G73">
        <f t="shared" si="10"/>
        <v>-4.9999999999998934E-3</v>
      </c>
      <c r="H73">
        <f t="shared" si="11"/>
        <v>-0.59999999999999964</v>
      </c>
    </row>
    <row r="74" spans="1:8">
      <c r="A74" s="4" t="s">
        <v>75</v>
      </c>
      <c r="B74" s="2">
        <v>3081677</v>
      </c>
      <c r="C74" s="5">
        <v>39</v>
      </c>
      <c r="D74" s="3">
        <v>0.72699999999999998</v>
      </c>
      <c r="E74">
        <v>6.1</v>
      </c>
      <c r="F74">
        <f t="shared" si="9"/>
        <v>-3.5</v>
      </c>
      <c r="G74">
        <f t="shared" si="10"/>
        <v>3.6000000000000032E-2</v>
      </c>
      <c r="H74">
        <f t="shared" si="11"/>
        <v>0.29999999999999982</v>
      </c>
    </row>
    <row r="75" spans="1:8">
      <c r="A75" s="4" t="s">
        <v>76</v>
      </c>
      <c r="B75" s="2">
        <v>3929141</v>
      </c>
      <c r="C75" s="5">
        <v>39</v>
      </c>
      <c r="D75" s="3">
        <v>0.78</v>
      </c>
      <c r="E75">
        <v>7.1</v>
      </c>
      <c r="F75">
        <f t="shared" si="9"/>
        <v>-3.5</v>
      </c>
      <c r="G75">
        <f t="shared" si="10"/>
        <v>8.9000000000000079E-2</v>
      </c>
      <c r="H75">
        <f t="shared" si="11"/>
        <v>1.2999999999999998</v>
      </c>
    </row>
    <row r="76" spans="1:8">
      <c r="A76" s="4" t="s">
        <v>77</v>
      </c>
      <c r="B76" s="2">
        <v>1349667</v>
      </c>
      <c r="C76" s="5">
        <v>39</v>
      </c>
      <c r="D76" s="3">
        <v>0.77200000000000002</v>
      </c>
      <c r="E76">
        <v>4.7</v>
      </c>
      <c r="F76">
        <f t="shared" si="9"/>
        <v>-3.5</v>
      </c>
      <c r="G76">
        <f t="shared" si="10"/>
        <v>8.1000000000000072E-2</v>
      </c>
      <c r="H76">
        <f t="shared" si="11"/>
        <v>-1.0999999999999996</v>
      </c>
    </row>
    <row r="77" spans="1:8">
      <c r="A77" s="4" t="s">
        <v>78</v>
      </c>
      <c r="B77" s="2">
        <v>3871643</v>
      </c>
      <c r="C77" s="5">
        <v>38</v>
      </c>
      <c r="D77" s="3">
        <v>0.73299999999999998</v>
      </c>
      <c r="E77">
        <v>7.5</v>
      </c>
      <c r="F77">
        <f t="shared" si="9"/>
        <v>-4.5</v>
      </c>
      <c r="G77">
        <f t="shared" si="10"/>
        <v>4.2000000000000037E-2</v>
      </c>
      <c r="H77">
        <f t="shared" si="11"/>
        <v>1.7000000000000002</v>
      </c>
    </row>
    <row r="78" spans="1:8">
      <c r="A78" s="4" t="s">
        <v>79</v>
      </c>
      <c r="B78" s="2">
        <v>205338000</v>
      </c>
      <c r="C78" s="5">
        <v>38</v>
      </c>
      <c r="D78" s="3">
        <v>0.755</v>
      </c>
      <c r="E78">
        <v>5.4</v>
      </c>
      <c r="F78">
        <f t="shared" si="9"/>
        <v>-4.5</v>
      </c>
      <c r="G78">
        <f t="shared" si="10"/>
        <v>6.4000000000000057E-2</v>
      </c>
      <c r="H78">
        <f t="shared" si="11"/>
        <v>-0.39999999999999947</v>
      </c>
    </row>
    <row r="79" spans="1:8">
      <c r="A79" s="4" t="s">
        <v>82</v>
      </c>
      <c r="B79" s="2">
        <v>17322796</v>
      </c>
      <c r="C79" s="5">
        <v>38</v>
      </c>
      <c r="D79" s="3">
        <v>0.40200000000000002</v>
      </c>
      <c r="E79">
        <v>6.9</v>
      </c>
      <c r="F79">
        <f t="shared" si="9"/>
        <v>-4.5</v>
      </c>
      <c r="G79">
        <f t="shared" si="10"/>
        <v>-0.28899999999999992</v>
      </c>
      <c r="H79">
        <f t="shared" si="11"/>
        <v>1.1000000000000005</v>
      </c>
    </row>
    <row r="80" spans="1:8">
      <c r="A80" s="4" t="s">
        <v>80</v>
      </c>
      <c r="B80" s="2">
        <v>1276267000</v>
      </c>
      <c r="C80" s="5">
        <v>38</v>
      </c>
      <c r="D80" s="3">
        <v>0.60899999999999999</v>
      </c>
      <c r="E80">
        <v>4.5</v>
      </c>
      <c r="F80">
        <f t="shared" si="9"/>
        <v>-4.5</v>
      </c>
      <c r="G80">
        <f t="shared" si="10"/>
        <v>-8.1999999999999962E-2</v>
      </c>
      <c r="H80">
        <f t="shared" si="11"/>
        <v>-1.2999999999999998</v>
      </c>
    </row>
    <row r="81" spans="1:8">
      <c r="A81" s="4" t="s">
        <v>81</v>
      </c>
      <c r="B81" s="2">
        <v>67959000</v>
      </c>
      <c r="C81" s="5">
        <v>38</v>
      </c>
      <c r="D81" s="3">
        <v>0.72599999999999998</v>
      </c>
      <c r="E81">
        <v>7</v>
      </c>
      <c r="F81">
        <f t="shared" si="9"/>
        <v>-4.5</v>
      </c>
      <c r="G81">
        <f t="shared" si="10"/>
        <v>3.5000000000000031E-2</v>
      </c>
      <c r="H81">
        <f t="shared" si="11"/>
        <v>1.2000000000000002</v>
      </c>
    </row>
    <row r="82" spans="1:8">
      <c r="A82" s="4" t="s">
        <v>83</v>
      </c>
      <c r="B82" s="2">
        <v>10982754</v>
      </c>
      <c r="C82" s="5">
        <v>38</v>
      </c>
      <c r="D82" s="3">
        <v>0.72099999999999997</v>
      </c>
      <c r="E82">
        <v>4.5999999999999996</v>
      </c>
      <c r="F82">
        <f t="shared" si="9"/>
        <v>-4.5</v>
      </c>
      <c r="G82">
        <f t="shared" si="10"/>
        <v>3.0000000000000027E-2</v>
      </c>
      <c r="H82">
        <f t="shared" si="11"/>
        <v>-1.2000000000000002</v>
      </c>
    </row>
    <row r="83" spans="1:8">
      <c r="A83" s="4" t="s">
        <v>86</v>
      </c>
      <c r="B83" s="2">
        <v>16212000</v>
      </c>
      <c r="C83" s="4">
        <v>38</v>
      </c>
      <c r="D83" s="3">
        <v>0.58599999999999997</v>
      </c>
      <c r="E83">
        <v>7.8</v>
      </c>
      <c r="F83">
        <f t="shared" si="9"/>
        <v>-4.5</v>
      </c>
      <c r="G83">
        <f t="shared" si="10"/>
        <v>-0.10499999999999998</v>
      </c>
      <c r="H83">
        <f t="shared" si="11"/>
        <v>2</v>
      </c>
    </row>
    <row r="84" spans="1:8">
      <c r="A84" s="4" t="s">
        <v>87</v>
      </c>
      <c r="B84" s="2">
        <v>10879829</v>
      </c>
      <c r="C84" s="4">
        <v>37</v>
      </c>
      <c r="D84" s="3">
        <v>0.48</v>
      </c>
      <c r="E84">
        <v>5.9</v>
      </c>
      <c r="F84">
        <f t="shared" si="9"/>
        <v>-5.5</v>
      </c>
      <c r="G84">
        <f t="shared" si="10"/>
        <v>-0.21099999999999997</v>
      </c>
      <c r="H84">
        <f t="shared" si="11"/>
        <v>0.10000000000000053</v>
      </c>
    </row>
    <row r="85" spans="1:8">
      <c r="A85" s="4" t="s">
        <v>88</v>
      </c>
      <c r="B85" s="2">
        <v>1376049000</v>
      </c>
      <c r="C85" s="5">
        <v>37</v>
      </c>
      <c r="D85" s="3">
        <v>0.72699999999999998</v>
      </c>
      <c r="E85">
        <v>4.8</v>
      </c>
      <c r="F85">
        <f t="shared" si="9"/>
        <v>-5.5</v>
      </c>
      <c r="G85">
        <f t="shared" si="10"/>
        <v>3.6000000000000032E-2</v>
      </c>
      <c r="H85">
        <f t="shared" si="11"/>
        <v>-1</v>
      </c>
    </row>
    <row r="86" spans="1:8">
      <c r="A86" s="4" t="s">
        <v>89</v>
      </c>
      <c r="B86" s="2">
        <v>48663285</v>
      </c>
      <c r="C86" s="5">
        <v>37</v>
      </c>
      <c r="D86" s="3">
        <v>0.72</v>
      </c>
      <c r="E86">
        <v>7</v>
      </c>
      <c r="F86">
        <f t="shared" si="9"/>
        <v>-5.5</v>
      </c>
      <c r="G86">
        <f t="shared" si="10"/>
        <v>2.9000000000000026E-2</v>
      </c>
      <c r="H86">
        <f t="shared" si="11"/>
        <v>1.2000000000000002</v>
      </c>
    </row>
    <row r="87" spans="1:8">
      <c r="A87" s="4" t="s">
        <v>90</v>
      </c>
      <c r="B87" s="2">
        <v>4503000</v>
      </c>
      <c r="C87" s="5">
        <v>37</v>
      </c>
      <c r="D87" s="3">
        <v>0.43</v>
      </c>
      <c r="E87">
        <v>7.4</v>
      </c>
      <c r="F87">
        <f t="shared" si="9"/>
        <v>-5.5</v>
      </c>
      <c r="G87">
        <f t="shared" si="10"/>
        <v>-0.26099999999999995</v>
      </c>
      <c r="H87">
        <f t="shared" si="11"/>
        <v>1.6000000000000005</v>
      </c>
    </row>
    <row r="88" spans="1:8">
      <c r="A88" s="4" t="s">
        <v>91</v>
      </c>
      <c r="B88" s="2">
        <v>20277597</v>
      </c>
      <c r="C88" s="5">
        <v>37</v>
      </c>
      <c r="D88" s="3">
        <v>0.75700000000000001</v>
      </c>
      <c r="E88">
        <v>7.3</v>
      </c>
      <c r="F88">
        <f t="shared" si="9"/>
        <v>-5.5</v>
      </c>
      <c r="G88">
        <f t="shared" si="10"/>
        <v>6.6000000000000059E-2</v>
      </c>
      <c r="H88">
        <f t="shared" si="11"/>
        <v>1.5</v>
      </c>
    </row>
    <row r="89" spans="1:8">
      <c r="A89" s="4" t="s">
        <v>92</v>
      </c>
      <c r="B89" s="2">
        <v>2886026</v>
      </c>
      <c r="C89" s="5">
        <v>36</v>
      </c>
      <c r="D89" s="3">
        <v>0.73299999999999998</v>
      </c>
      <c r="E89">
        <v>6.2</v>
      </c>
      <c r="F89">
        <f t="shared" si="9"/>
        <v>-6.5</v>
      </c>
      <c r="G89">
        <f t="shared" si="10"/>
        <v>4.2000000000000037E-2</v>
      </c>
      <c r="H89">
        <f t="shared" si="11"/>
        <v>0.40000000000000036</v>
      </c>
    </row>
    <row r="90" spans="1:8">
      <c r="A90" s="4" t="s">
        <v>93</v>
      </c>
      <c r="B90" s="2">
        <v>40400000</v>
      </c>
      <c r="C90" s="5">
        <v>36</v>
      </c>
      <c r="D90" s="3">
        <v>0.73599999999999999</v>
      </c>
      <c r="E90">
        <v>6.6</v>
      </c>
      <c r="F90">
        <f>C90-42.5</f>
        <v>-6.5</v>
      </c>
      <c r="G90">
        <f t="shared" si="10"/>
        <v>4.500000000000004E-2</v>
      </c>
      <c r="H90">
        <f t="shared" si="11"/>
        <v>0.79999999999999982</v>
      </c>
    </row>
    <row r="91" spans="1:8">
      <c r="A91" s="4" t="s">
        <v>94</v>
      </c>
      <c r="B91" s="2">
        <v>91162000</v>
      </c>
      <c r="C91" s="5">
        <v>36</v>
      </c>
      <c r="D91" s="3">
        <v>0.69</v>
      </c>
      <c r="E91">
        <v>5.4</v>
      </c>
      <c r="F91">
        <f>C91-42.5</f>
        <v>-6.5</v>
      </c>
      <c r="G91">
        <f t="shared" si="10"/>
        <v>-1.0000000000000009E-3</v>
      </c>
      <c r="H91">
        <f t="shared" si="11"/>
        <v>-0.39999999999999947</v>
      </c>
    </row>
    <row r="92" spans="1:8">
      <c r="A92" s="4" t="s">
        <v>95</v>
      </c>
      <c r="B92" s="2">
        <v>255461700</v>
      </c>
      <c r="C92" s="5">
        <v>36</v>
      </c>
      <c r="D92" s="3">
        <v>0.68400000000000005</v>
      </c>
      <c r="E92">
        <v>6.8</v>
      </c>
      <c r="F92">
        <f t="shared" ref="F92:F110" si="12">C92-42.5</f>
        <v>-6.5</v>
      </c>
      <c r="G92">
        <f>D92-0.691</f>
        <v>-6.9999999999998952E-3</v>
      </c>
      <c r="H92">
        <f>E92-5.8</f>
        <v>1</v>
      </c>
    </row>
    <row r="93" spans="1:8">
      <c r="A93" s="4" t="s">
        <v>96</v>
      </c>
      <c r="B93" s="2">
        <v>33848242</v>
      </c>
      <c r="C93" s="5">
        <v>36</v>
      </c>
      <c r="D93" s="3">
        <v>0.628</v>
      </c>
      <c r="E93">
        <v>5.6</v>
      </c>
      <c r="F93">
        <f t="shared" si="12"/>
        <v>-6.5</v>
      </c>
      <c r="G93">
        <f>D93-0.691</f>
        <v>-6.2999999999999945E-2</v>
      </c>
      <c r="H93">
        <f>E93-5.8</f>
        <v>-0.20000000000000018</v>
      </c>
    </row>
    <row r="94" spans="1:8">
      <c r="A94" s="4" t="s">
        <v>97</v>
      </c>
      <c r="B94" s="2">
        <v>31151643</v>
      </c>
      <c r="C94" s="6">
        <v>36</v>
      </c>
      <c r="D94" s="3">
        <v>0.73399999999999999</v>
      </c>
      <c r="E94">
        <v>7</v>
      </c>
      <c r="F94">
        <f t="shared" si="12"/>
        <v>-6.5</v>
      </c>
      <c r="G94">
        <f t="shared" ref="G94:G114" si="13">D94-0.691</f>
        <v>4.3000000000000038E-2</v>
      </c>
      <c r="H94">
        <f t="shared" ref="H94:H114" si="14">E94-5.8</f>
        <v>1.2000000000000002</v>
      </c>
    </row>
    <row r="95" spans="1:8">
      <c r="A95" s="4" t="s">
        <v>98</v>
      </c>
      <c r="B95" s="2">
        <v>573311</v>
      </c>
      <c r="C95" s="5">
        <v>36</v>
      </c>
      <c r="D95" s="3">
        <v>0.71399999999999997</v>
      </c>
      <c r="F95">
        <f t="shared" si="12"/>
        <v>-6.5</v>
      </c>
      <c r="G95">
        <f t="shared" si="13"/>
        <v>2.300000000000002E-2</v>
      </c>
      <c r="H95">
        <f t="shared" si="14"/>
        <v>-5.8</v>
      </c>
    </row>
    <row r="96" spans="1:8">
      <c r="A96" s="4" t="s">
        <v>99</v>
      </c>
      <c r="B96" s="2">
        <v>2998600</v>
      </c>
      <c r="C96" s="5">
        <v>35</v>
      </c>
      <c r="D96" s="3">
        <v>0.73299999999999998</v>
      </c>
      <c r="E96">
        <v>5.8</v>
      </c>
      <c r="F96">
        <f t="shared" si="12"/>
        <v>-7.5</v>
      </c>
      <c r="G96">
        <f t="shared" si="13"/>
        <v>4.2000000000000037E-2</v>
      </c>
      <c r="H96">
        <f t="shared" si="14"/>
        <v>0</v>
      </c>
    </row>
    <row r="97" spans="1:8">
      <c r="A97" s="4" t="s">
        <v>100</v>
      </c>
      <c r="B97" s="2">
        <v>14517176</v>
      </c>
      <c r="C97" s="7">
        <v>35</v>
      </c>
      <c r="D97" s="3">
        <v>0.40699999999999997</v>
      </c>
      <c r="E97">
        <v>7</v>
      </c>
      <c r="F97">
        <f t="shared" si="12"/>
        <v>-7.5</v>
      </c>
      <c r="G97">
        <f t="shared" si="13"/>
        <v>-0.28399999999999997</v>
      </c>
      <c r="H97">
        <f t="shared" si="14"/>
        <v>1.2000000000000002</v>
      </c>
    </row>
    <row r="98" spans="1:8">
      <c r="A98" s="4" t="s">
        <v>101</v>
      </c>
      <c r="B98" s="2">
        <v>119530753</v>
      </c>
      <c r="C98" s="5">
        <v>31</v>
      </c>
      <c r="D98" s="3">
        <v>0.75600000000000001</v>
      </c>
      <c r="E98">
        <v>6.1</v>
      </c>
      <c r="F98">
        <f t="shared" si="12"/>
        <v>-11.5</v>
      </c>
      <c r="G98">
        <f t="shared" si="13"/>
        <v>6.5000000000000058E-2</v>
      </c>
      <c r="H98">
        <f t="shared" si="14"/>
        <v>0.29999999999999982</v>
      </c>
    </row>
    <row r="99" spans="1:8">
      <c r="A99" s="4" t="s">
        <v>102</v>
      </c>
      <c r="B99" s="2">
        <v>102580000</v>
      </c>
      <c r="C99" s="5">
        <v>35</v>
      </c>
      <c r="D99" s="3">
        <v>0.66800000000000004</v>
      </c>
      <c r="E99">
        <v>6.8</v>
      </c>
      <c r="F99">
        <f t="shared" si="12"/>
        <v>-7.5</v>
      </c>
      <c r="G99">
        <f t="shared" si="13"/>
        <v>-2.2999999999999909E-2</v>
      </c>
      <c r="H99">
        <f t="shared" si="14"/>
        <v>1</v>
      </c>
    </row>
    <row r="100" spans="1:8">
      <c r="A100" s="4" t="s">
        <v>103</v>
      </c>
      <c r="B100" s="2">
        <v>11410651</v>
      </c>
      <c r="C100" s="5">
        <v>34</v>
      </c>
      <c r="D100" s="3">
        <v>0.66200000000000003</v>
      </c>
      <c r="E100">
        <v>7.7</v>
      </c>
      <c r="F100">
        <f t="shared" si="12"/>
        <v>-8.5</v>
      </c>
      <c r="G100">
        <f t="shared" si="13"/>
        <v>-2.8999999999999915E-2</v>
      </c>
      <c r="H100">
        <f t="shared" si="14"/>
        <v>1.9000000000000004</v>
      </c>
    </row>
    <row r="101" spans="1:8">
      <c r="A101" s="4" t="s">
        <v>104</v>
      </c>
      <c r="B101" s="2">
        <v>828324</v>
      </c>
      <c r="C101" s="5">
        <v>34</v>
      </c>
      <c r="D101" s="3">
        <v>0.47</v>
      </c>
      <c r="F101">
        <f t="shared" si="12"/>
        <v>-8.5</v>
      </c>
      <c r="G101">
        <f t="shared" si="13"/>
        <v>-0.22099999999999997</v>
      </c>
      <c r="H101">
        <f t="shared" si="14"/>
        <v>-5.8</v>
      </c>
    </row>
    <row r="102" spans="1:8">
      <c r="A102" s="4" t="s">
        <v>105</v>
      </c>
      <c r="B102" s="2">
        <v>1475000</v>
      </c>
      <c r="C102" s="5">
        <v>34</v>
      </c>
      <c r="D102" s="3">
        <v>0.68400000000000005</v>
      </c>
      <c r="E102">
        <v>5.0999999999999996</v>
      </c>
      <c r="F102">
        <f t="shared" si="12"/>
        <v>-8.5</v>
      </c>
      <c r="G102">
        <f t="shared" si="13"/>
        <v>-6.9999999999998952E-3</v>
      </c>
      <c r="H102">
        <f t="shared" si="14"/>
        <v>-0.70000000000000018</v>
      </c>
    </row>
    <row r="103" spans="1:8">
      <c r="A103" s="4" t="s">
        <v>106</v>
      </c>
      <c r="B103" s="2">
        <v>17138707</v>
      </c>
      <c r="C103" s="5">
        <v>34</v>
      </c>
      <c r="D103" s="3">
        <v>0.34799999999999998</v>
      </c>
      <c r="E103">
        <v>7.5</v>
      </c>
      <c r="F103">
        <f t="shared" si="12"/>
        <v>-8.5</v>
      </c>
      <c r="G103">
        <f t="shared" si="13"/>
        <v>-0.34299999999999997</v>
      </c>
      <c r="H103">
        <f t="shared" si="14"/>
        <v>1.7000000000000002</v>
      </c>
    </row>
    <row r="104" spans="1:8">
      <c r="A104" s="4" t="s">
        <v>107</v>
      </c>
      <c r="B104" s="2">
        <v>9980243</v>
      </c>
      <c r="C104" s="5">
        <v>33</v>
      </c>
      <c r="D104" s="3">
        <v>0.71499999999999997</v>
      </c>
      <c r="E104">
        <v>7.6</v>
      </c>
      <c r="F104">
        <f t="shared" si="12"/>
        <v>-9.5</v>
      </c>
      <c r="G104">
        <f t="shared" si="13"/>
        <v>2.4000000000000021E-2</v>
      </c>
      <c r="H104">
        <f t="shared" si="14"/>
        <v>1.7999999999999998</v>
      </c>
    </row>
    <row r="105" spans="1:8">
      <c r="A105" s="4" t="s">
        <v>108</v>
      </c>
      <c r="B105" s="2">
        <v>99465819</v>
      </c>
      <c r="C105" s="5">
        <v>33</v>
      </c>
      <c r="D105" s="3">
        <v>0.442</v>
      </c>
      <c r="E105">
        <v>5.0999999999999996</v>
      </c>
      <c r="F105">
        <f t="shared" si="12"/>
        <v>-9.5</v>
      </c>
      <c r="G105">
        <f t="shared" si="13"/>
        <v>-0.24899999999999994</v>
      </c>
      <c r="H105">
        <f t="shared" si="14"/>
        <v>-0.70000000000000018</v>
      </c>
    </row>
    <row r="106" spans="1:8">
      <c r="A106" s="4" t="s">
        <v>109</v>
      </c>
      <c r="B106" s="2">
        <v>1859203</v>
      </c>
      <c r="C106" s="5">
        <v>33</v>
      </c>
      <c r="D106" s="3">
        <v>0.78600000000000003</v>
      </c>
      <c r="F106">
        <f t="shared" si="12"/>
        <v>-9.5</v>
      </c>
      <c r="G106">
        <f t="shared" si="13"/>
        <v>9.5000000000000084E-2</v>
      </c>
      <c r="H106">
        <f t="shared" si="14"/>
        <v>-5.8</v>
      </c>
    </row>
    <row r="107" spans="1:8">
      <c r="A107" s="4" t="s">
        <v>110</v>
      </c>
      <c r="B107" s="2">
        <v>2913281</v>
      </c>
      <c r="C107" s="5">
        <v>33</v>
      </c>
      <c r="D107" s="3">
        <v>0.69299999999999995</v>
      </c>
      <c r="E107">
        <v>7.5</v>
      </c>
      <c r="F107">
        <f t="shared" si="12"/>
        <v>-9.5</v>
      </c>
      <c r="G107">
        <f t="shared" si="13"/>
        <v>2.0000000000000018E-3</v>
      </c>
      <c r="H107">
        <f t="shared" si="14"/>
        <v>1.7000000000000002</v>
      </c>
    </row>
    <row r="108" spans="1:8">
      <c r="A108" s="4" t="s">
        <v>111</v>
      </c>
      <c r="B108" s="2">
        <v>43417000</v>
      </c>
      <c r="C108" s="5">
        <v>32</v>
      </c>
      <c r="D108" s="3">
        <v>0.83599999999999997</v>
      </c>
      <c r="E108">
        <v>7.1</v>
      </c>
      <c r="F108">
        <f t="shared" si="12"/>
        <v>-10.5</v>
      </c>
      <c r="G108">
        <f t="shared" si="13"/>
        <v>0.14500000000000002</v>
      </c>
      <c r="H108">
        <f t="shared" si="14"/>
        <v>1.2999999999999998</v>
      </c>
    </row>
    <row r="109" spans="1:8">
      <c r="A109" s="4" t="s">
        <v>112</v>
      </c>
      <c r="B109" s="2">
        <v>9498700</v>
      </c>
      <c r="C109" s="5">
        <v>32</v>
      </c>
      <c r="D109" s="3">
        <v>0.79800000000000004</v>
      </c>
      <c r="E109">
        <v>4.8</v>
      </c>
      <c r="F109">
        <f t="shared" si="12"/>
        <v>-10.5</v>
      </c>
      <c r="G109">
        <f t="shared" si="13"/>
        <v>0.1070000000000001</v>
      </c>
      <c r="H109">
        <f t="shared" si="14"/>
        <v>-1</v>
      </c>
    </row>
    <row r="110" spans="1:8">
      <c r="A110" s="4" t="s">
        <v>113</v>
      </c>
      <c r="B110" s="2">
        <v>23919000</v>
      </c>
      <c r="C110" s="5">
        <v>32</v>
      </c>
      <c r="D110" s="3">
        <v>0.46200000000000002</v>
      </c>
      <c r="E110">
        <v>7.8</v>
      </c>
      <c r="F110">
        <f t="shared" si="12"/>
        <v>-10.5</v>
      </c>
      <c r="G110">
        <f t="shared" si="13"/>
        <v>-0.22899999999999993</v>
      </c>
      <c r="H110">
        <f t="shared" si="14"/>
        <v>2</v>
      </c>
    </row>
    <row r="111" spans="1:8">
      <c r="A111" s="4" t="s">
        <v>114</v>
      </c>
      <c r="B111" s="2">
        <v>16144000</v>
      </c>
      <c r="C111" s="5">
        <v>32</v>
      </c>
      <c r="D111" s="3">
        <v>0.73199999999999998</v>
      </c>
      <c r="E111">
        <v>7.7</v>
      </c>
      <c r="F111">
        <f>C111-42.5</f>
        <v>-10.5</v>
      </c>
      <c r="G111">
        <f t="shared" si="13"/>
        <v>4.1000000000000036E-2</v>
      </c>
      <c r="H111">
        <f t="shared" si="14"/>
        <v>1.9000000000000004</v>
      </c>
    </row>
    <row r="112" spans="1:8">
      <c r="A112" s="4" t="s">
        <v>115</v>
      </c>
      <c r="B112" s="2">
        <v>7552318</v>
      </c>
      <c r="C112" s="5">
        <v>32</v>
      </c>
      <c r="D112" s="3">
        <v>0.47299999999999998</v>
      </c>
      <c r="E112">
        <v>5.3</v>
      </c>
      <c r="F112">
        <f>C112-42.5</f>
        <v>-10.5</v>
      </c>
      <c r="G112">
        <f t="shared" si="13"/>
        <v>-0.21799999999999997</v>
      </c>
      <c r="H112">
        <f t="shared" si="14"/>
        <v>-0.5</v>
      </c>
    </row>
    <row r="113" spans="1:8">
      <c r="A113" s="4" t="s">
        <v>116</v>
      </c>
      <c r="B113" s="2">
        <v>8249574</v>
      </c>
      <c r="C113" s="5">
        <v>31</v>
      </c>
      <c r="D113" s="3">
        <v>0.60599999999999998</v>
      </c>
      <c r="E113">
        <v>6.8</v>
      </c>
      <c r="F113">
        <f t="shared" ref="F113:F132" si="15">C113-42.5</f>
        <v>-11.5</v>
      </c>
      <c r="G113">
        <f t="shared" si="13"/>
        <v>-8.4999999999999964E-2</v>
      </c>
      <c r="H113">
        <f t="shared" si="14"/>
        <v>1</v>
      </c>
    </row>
    <row r="114" spans="1:8">
      <c r="A114" s="4" t="s">
        <v>117</v>
      </c>
      <c r="B114" s="2">
        <v>16407000</v>
      </c>
      <c r="C114" s="5">
        <v>31</v>
      </c>
      <c r="D114" s="3">
        <v>0.41399999999999998</v>
      </c>
      <c r="E114">
        <v>5.7</v>
      </c>
      <c r="F114">
        <f t="shared" si="15"/>
        <v>-11.5</v>
      </c>
      <c r="G114">
        <f t="shared" si="13"/>
        <v>-0.27699999999999997</v>
      </c>
      <c r="H114">
        <f t="shared" si="14"/>
        <v>-9.9999999999999645E-2</v>
      </c>
    </row>
    <row r="115" spans="1:8">
      <c r="A115" s="4" t="s">
        <v>118</v>
      </c>
      <c r="B115" s="2">
        <v>4067564</v>
      </c>
      <c r="C115" s="5">
        <v>31</v>
      </c>
      <c r="D115" s="3">
        <v>0.50600000000000001</v>
      </c>
      <c r="E115">
        <v>6.9</v>
      </c>
      <c r="F115">
        <f t="shared" si="15"/>
        <v>-11.5</v>
      </c>
      <c r="G115">
        <f>D115-0.691</f>
        <v>-0.18499999999999994</v>
      </c>
      <c r="H115">
        <f>E115-5.8</f>
        <v>1.1000000000000005</v>
      </c>
    </row>
    <row r="116" spans="1:8">
      <c r="A116" s="4" t="s">
        <v>119</v>
      </c>
      <c r="B116" s="2">
        <v>24692144</v>
      </c>
      <c r="C116" s="5">
        <v>31</v>
      </c>
      <c r="D116" s="3">
        <v>0.41599999999999998</v>
      </c>
      <c r="E116">
        <v>5.7</v>
      </c>
      <c r="F116">
        <f t="shared" si="15"/>
        <v>-11.5</v>
      </c>
      <c r="G116">
        <f>D116-0.691</f>
        <v>-0.27499999999999997</v>
      </c>
      <c r="H116">
        <f>E116-5.8</f>
        <v>-9.9999999999999645E-2</v>
      </c>
    </row>
    <row r="117" spans="1:8">
      <c r="A117" s="4" t="s">
        <v>120</v>
      </c>
      <c r="B117" s="2">
        <v>91700000</v>
      </c>
      <c r="C117" s="5">
        <v>31</v>
      </c>
      <c r="D117" s="3">
        <v>0.66600000000000004</v>
      </c>
      <c r="E117">
        <v>4.3</v>
      </c>
      <c r="F117">
        <f t="shared" si="15"/>
        <v>-11.5</v>
      </c>
      <c r="G117">
        <f t="shared" ref="G117:G137" si="16">D117-0.691</f>
        <v>-2.4999999999999911E-2</v>
      </c>
      <c r="H117">
        <f t="shared" ref="H117:H135" si="17">E117-5.8</f>
        <v>-1.5</v>
      </c>
    </row>
    <row r="118" spans="1:8">
      <c r="A118" s="4" t="s">
        <v>121</v>
      </c>
      <c r="B118" s="2">
        <v>199085847</v>
      </c>
      <c r="C118" s="5">
        <v>30</v>
      </c>
      <c r="D118" s="3">
        <v>0.53800000000000003</v>
      </c>
      <c r="E118">
        <v>7.8</v>
      </c>
      <c r="F118">
        <f t="shared" si="15"/>
        <v>-12.5</v>
      </c>
      <c r="G118">
        <f t="shared" si="16"/>
        <v>-0.15299999999999991</v>
      </c>
      <c r="H118">
        <f t="shared" si="17"/>
        <v>2</v>
      </c>
    </row>
    <row r="119" spans="1:8">
      <c r="A119" s="4" t="s">
        <v>122</v>
      </c>
      <c r="B119" s="2">
        <v>51820000</v>
      </c>
      <c r="C119" s="5">
        <v>30</v>
      </c>
      <c r="D119" s="3">
        <v>0.52100000000000002</v>
      </c>
      <c r="E119">
        <v>5.9</v>
      </c>
      <c r="F119">
        <f t="shared" si="15"/>
        <v>-12.5</v>
      </c>
      <c r="G119">
        <f t="shared" si="16"/>
        <v>-0.16999999999999993</v>
      </c>
      <c r="H119">
        <f t="shared" si="17"/>
        <v>0.10000000000000053</v>
      </c>
    </row>
    <row r="120" spans="1:8">
      <c r="A120" s="4" t="s">
        <v>123</v>
      </c>
      <c r="B120" s="2">
        <v>9754830</v>
      </c>
      <c r="C120" s="5">
        <v>29</v>
      </c>
      <c r="D120" s="3">
        <v>0.751</v>
      </c>
      <c r="E120">
        <v>5.2</v>
      </c>
      <c r="F120">
        <f t="shared" si="15"/>
        <v>-13.5</v>
      </c>
      <c r="G120">
        <f t="shared" si="16"/>
        <v>6.0000000000000053E-2</v>
      </c>
      <c r="H120">
        <f t="shared" si="17"/>
        <v>-0.59999999999999964</v>
      </c>
    </row>
    <row r="121" spans="1:8">
      <c r="A121" s="4" t="s">
        <v>124</v>
      </c>
      <c r="B121" s="2">
        <v>735554</v>
      </c>
      <c r="C121" s="5">
        <v>29</v>
      </c>
      <c r="D121" s="3">
        <v>0.63600000000000001</v>
      </c>
      <c r="E121">
        <v>6.7</v>
      </c>
      <c r="F121">
        <f t="shared" si="15"/>
        <v>-13.5</v>
      </c>
      <c r="G121">
        <f t="shared" si="16"/>
        <v>-5.4999999999999938E-2</v>
      </c>
      <c r="H121">
        <f t="shared" si="17"/>
        <v>0.90000000000000036</v>
      </c>
    </row>
    <row r="122" spans="1:8">
      <c r="A122" s="4" t="s">
        <v>125</v>
      </c>
      <c r="B122" s="2">
        <v>146600000</v>
      </c>
      <c r="C122" s="5">
        <v>29</v>
      </c>
      <c r="D122" s="3">
        <v>0.79800000000000004</v>
      </c>
      <c r="E122">
        <v>6.5</v>
      </c>
      <c r="F122">
        <f t="shared" si="15"/>
        <v>-13.5</v>
      </c>
      <c r="G122">
        <f t="shared" si="16"/>
        <v>0.1070000000000001</v>
      </c>
      <c r="H122">
        <f t="shared" si="17"/>
        <v>0.70000000000000018</v>
      </c>
    </row>
    <row r="123" spans="1:8">
      <c r="A123" s="4" t="s">
        <v>126</v>
      </c>
      <c r="B123" s="2">
        <v>6190280</v>
      </c>
      <c r="C123" s="5">
        <v>29</v>
      </c>
      <c r="D123" s="3">
        <v>0.41299999999999998</v>
      </c>
      <c r="E123">
        <v>7.2</v>
      </c>
      <c r="F123">
        <f t="shared" si="15"/>
        <v>-13.5</v>
      </c>
      <c r="G123">
        <f t="shared" si="16"/>
        <v>-0.27799999999999997</v>
      </c>
      <c r="H123">
        <f t="shared" si="17"/>
        <v>1.4000000000000004</v>
      </c>
    </row>
    <row r="124" spans="1:8">
      <c r="A124" s="4" t="s">
        <v>127</v>
      </c>
      <c r="B124" s="2">
        <v>1882450</v>
      </c>
      <c r="C124" s="5">
        <v>28</v>
      </c>
      <c r="D124" s="3">
        <v>0.441</v>
      </c>
      <c r="E124">
        <v>6.7</v>
      </c>
      <c r="F124">
        <f t="shared" si="15"/>
        <v>-14.5</v>
      </c>
      <c r="G124">
        <f t="shared" si="16"/>
        <v>-0.24999999999999994</v>
      </c>
      <c r="H124">
        <f t="shared" si="17"/>
        <v>0.90000000000000036</v>
      </c>
    </row>
    <row r="125" spans="1:8">
      <c r="A125" s="4" t="s">
        <v>128</v>
      </c>
      <c r="B125" s="2">
        <v>15806675</v>
      </c>
      <c r="C125" s="5">
        <v>28</v>
      </c>
      <c r="D125" s="3">
        <v>0.627</v>
      </c>
      <c r="E125">
        <v>6.6</v>
      </c>
      <c r="F125">
        <f t="shared" si="15"/>
        <v>-14.5</v>
      </c>
      <c r="G125">
        <f t="shared" si="16"/>
        <v>-6.3999999999999946E-2</v>
      </c>
      <c r="H125">
        <f t="shared" si="17"/>
        <v>0.79999999999999982</v>
      </c>
    </row>
    <row r="126" spans="1:8">
      <c r="A126" s="4" t="s">
        <v>129</v>
      </c>
      <c r="B126" s="2">
        <v>17693500</v>
      </c>
      <c r="C126" s="5">
        <v>28</v>
      </c>
      <c r="D126" s="3">
        <v>0.78800000000000003</v>
      </c>
      <c r="E126">
        <v>4.8</v>
      </c>
      <c r="F126">
        <f t="shared" si="15"/>
        <v>-14.5</v>
      </c>
      <c r="G126">
        <f t="shared" si="16"/>
        <v>9.7000000000000086E-2</v>
      </c>
      <c r="H126">
        <f t="shared" si="17"/>
        <v>-1</v>
      </c>
    </row>
    <row r="127" spans="1:8">
      <c r="A127" s="4" t="s">
        <v>130</v>
      </c>
      <c r="B127" s="2">
        <v>6000000</v>
      </c>
      <c r="C127" s="5">
        <v>28</v>
      </c>
      <c r="D127" s="3">
        <v>0.65500000000000003</v>
      </c>
      <c r="E127">
        <v>7.1</v>
      </c>
      <c r="F127">
        <f t="shared" si="15"/>
        <v>-14.5</v>
      </c>
      <c r="G127">
        <f t="shared" si="16"/>
        <v>-3.5999999999999921E-2</v>
      </c>
      <c r="H127">
        <f t="shared" si="17"/>
        <v>1.2999999999999998</v>
      </c>
    </row>
    <row r="128" spans="1:8">
      <c r="A128" s="4" t="s">
        <v>131</v>
      </c>
      <c r="B128" s="2">
        <v>4467000</v>
      </c>
      <c r="C128" s="5">
        <v>28</v>
      </c>
      <c r="D128" s="3">
        <v>0.76900000000000002</v>
      </c>
      <c r="E128">
        <v>7</v>
      </c>
      <c r="F128">
        <f t="shared" si="15"/>
        <v>-14.5</v>
      </c>
      <c r="G128">
        <f t="shared" si="16"/>
        <v>7.8000000000000069E-2</v>
      </c>
      <c r="H128">
        <f t="shared" si="17"/>
        <v>1.2000000000000002</v>
      </c>
    </row>
    <row r="129" spans="1:8">
      <c r="A129" s="4" t="s">
        <v>132</v>
      </c>
      <c r="B129" s="2">
        <v>22434363</v>
      </c>
      <c r="C129" s="5">
        <v>28</v>
      </c>
      <c r="D129" s="3">
        <v>0.51</v>
      </c>
      <c r="E129">
        <v>7.1</v>
      </c>
      <c r="F129">
        <f t="shared" si="15"/>
        <v>-14.5</v>
      </c>
      <c r="G129">
        <f t="shared" si="16"/>
        <v>-0.18099999999999994</v>
      </c>
      <c r="H129">
        <f t="shared" si="17"/>
        <v>1.2999999999999998</v>
      </c>
    </row>
    <row r="130" spans="1:8">
      <c r="A130" s="4" t="s">
        <v>133</v>
      </c>
      <c r="B130" s="2">
        <v>1201542</v>
      </c>
      <c r="C130" s="5">
        <v>28</v>
      </c>
      <c r="D130" s="3">
        <v>0.59499999999999997</v>
      </c>
      <c r="E130">
        <v>7.3</v>
      </c>
      <c r="F130">
        <f t="shared" si="15"/>
        <v>-14.5</v>
      </c>
      <c r="G130">
        <f t="shared" si="16"/>
        <v>-9.5999999999999974E-2</v>
      </c>
      <c r="H130">
        <f t="shared" si="17"/>
        <v>1.5</v>
      </c>
    </row>
    <row r="131" spans="1:8">
      <c r="A131" s="4" t="s">
        <v>134</v>
      </c>
      <c r="B131" s="2">
        <v>22534532</v>
      </c>
      <c r="C131" s="5">
        <v>27</v>
      </c>
      <c r="D131" s="3">
        <v>0.51200000000000001</v>
      </c>
      <c r="E131">
        <v>6.9</v>
      </c>
      <c r="F131">
        <f t="shared" si="15"/>
        <v>-15.5</v>
      </c>
      <c r="G131">
        <f t="shared" si="16"/>
        <v>-0.17899999999999994</v>
      </c>
      <c r="H131">
        <f t="shared" si="17"/>
        <v>1.1000000000000005</v>
      </c>
    </row>
    <row r="132" spans="1:8">
      <c r="A132" s="4" t="s">
        <v>135</v>
      </c>
      <c r="B132" s="2">
        <v>79200000</v>
      </c>
      <c r="C132" s="5">
        <v>27</v>
      </c>
      <c r="D132" s="3">
        <v>0.76600000000000001</v>
      </c>
      <c r="E132">
        <v>6.2</v>
      </c>
      <c r="F132">
        <f t="shared" si="15"/>
        <v>-15.5</v>
      </c>
      <c r="G132">
        <f t="shared" si="16"/>
        <v>7.5000000000000067E-2</v>
      </c>
      <c r="H132">
        <f t="shared" si="17"/>
        <v>0.40000000000000036</v>
      </c>
    </row>
    <row r="133" spans="1:8">
      <c r="A133" s="4" t="s">
        <v>136</v>
      </c>
      <c r="B133" s="2">
        <v>26494504</v>
      </c>
      <c r="C133" s="5">
        <v>27</v>
      </c>
      <c r="D133" s="3">
        <v>0.54800000000000004</v>
      </c>
      <c r="E133">
        <v>7.5</v>
      </c>
      <c r="F133">
        <f>C133-42.5</f>
        <v>-15.5</v>
      </c>
      <c r="G133">
        <f t="shared" si="16"/>
        <v>-0.1429999999999999</v>
      </c>
      <c r="H133">
        <f t="shared" si="17"/>
        <v>1.7000000000000002</v>
      </c>
    </row>
    <row r="134" spans="1:8">
      <c r="A134" s="4" t="s">
        <v>137</v>
      </c>
      <c r="B134" s="2">
        <v>6167237</v>
      </c>
      <c r="C134" s="5">
        <v>27</v>
      </c>
      <c r="D134" s="3">
        <v>0.63100000000000001</v>
      </c>
      <c r="E134">
        <v>5.9</v>
      </c>
      <c r="F134">
        <f>C134-42.5</f>
        <v>-15.5</v>
      </c>
      <c r="G134">
        <f t="shared" si="16"/>
        <v>-5.9999999999999942E-2</v>
      </c>
      <c r="H134">
        <f t="shared" si="17"/>
        <v>0.10000000000000053</v>
      </c>
    </row>
    <row r="135" spans="1:8">
      <c r="A135" s="4" t="s">
        <v>138</v>
      </c>
      <c r="B135" s="2">
        <v>6783272</v>
      </c>
      <c r="C135" s="5">
        <v>27</v>
      </c>
      <c r="D135" s="3">
        <v>0.67900000000000005</v>
      </c>
      <c r="E135">
        <v>6.4</v>
      </c>
      <c r="F135">
        <f t="shared" ref="F135:F155" si="18">C135-42.5</f>
        <v>-15.5</v>
      </c>
      <c r="G135">
        <f t="shared" si="16"/>
        <v>-1.19999999999999E-2</v>
      </c>
      <c r="H135">
        <f t="shared" si="17"/>
        <v>0.60000000000000053</v>
      </c>
    </row>
    <row r="136" spans="1:8">
      <c r="A136" s="4" t="s">
        <v>139</v>
      </c>
      <c r="B136" s="2">
        <v>42539010</v>
      </c>
      <c r="C136" s="5">
        <v>27</v>
      </c>
      <c r="D136" s="3">
        <v>0.747</v>
      </c>
      <c r="E136">
        <v>7.6</v>
      </c>
      <c r="F136">
        <f t="shared" si="18"/>
        <v>-15.5</v>
      </c>
      <c r="G136">
        <f t="shared" si="16"/>
        <v>5.600000000000005E-2</v>
      </c>
      <c r="H136">
        <f>E136-5.8</f>
        <v>1.7999999999999998</v>
      </c>
    </row>
    <row r="137" spans="1:8">
      <c r="A137" s="4" t="s">
        <v>140</v>
      </c>
      <c r="B137" s="2">
        <v>798000</v>
      </c>
      <c r="C137" s="5">
        <v>26</v>
      </c>
      <c r="D137" s="3">
        <v>0.503</v>
      </c>
      <c r="F137">
        <f t="shared" si="18"/>
        <v>-16.5</v>
      </c>
      <c r="G137">
        <f t="shared" si="16"/>
        <v>-0.18799999999999994</v>
      </c>
      <c r="H137">
        <f>E137-5.8</f>
        <v>-5.8</v>
      </c>
    </row>
    <row r="138" spans="1:8">
      <c r="A138" s="4" t="s">
        <v>141</v>
      </c>
      <c r="B138" s="2">
        <v>182202000</v>
      </c>
      <c r="C138" s="5">
        <v>26</v>
      </c>
      <c r="D138" s="3">
        <v>0.51400000000000001</v>
      </c>
      <c r="E138">
        <v>7</v>
      </c>
      <c r="F138">
        <f t="shared" si="18"/>
        <v>-16.5</v>
      </c>
      <c r="G138">
        <f>D138-0.691</f>
        <v>-0.17699999999999994</v>
      </c>
      <c r="H138">
        <f t="shared" ref="H138:H157" si="19">E138-5.8</f>
        <v>1.2000000000000002</v>
      </c>
    </row>
    <row r="139" spans="1:8">
      <c r="A139" s="4" t="s">
        <v>142</v>
      </c>
      <c r="B139" s="2">
        <v>8610000</v>
      </c>
      <c r="C139" s="5">
        <v>26</v>
      </c>
      <c r="D139" s="3">
        <v>0.624</v>
      </c>
      <c r="E139">
        <v>7.1</v>
      </c>
      <c r="F139">
        <f t="shared" si="18"/>
        <v>-16.5</v>
      </c>
      <c r="G139">
        <f>D139-0.691</f>
        <v>-6.6999999999999948E-2</v>
      </c>
      <c r="H139">
        <f t="shared" si="19"/>
        <v>1.2999999999999998</v>
      </c>
    </row>
    <row r="140" spans="1:8">
      <c r="A140" s="4" t="s">
        <v>143</v>
      </c>
      <c r="B140" s="2">
        <v>171700000</v>
      </c>
      <c r="C140" s="5">
        <v>25</v>
      </c>
      <c r="D140" s="3">
        <v>0.56999999999999995</v>
      </c>
      <c r="E140">
        <v>7.5</v>
      </c>
      <c r="F140">
        <f t="shared" si="18"/>
        <v>-17.5</v>
      </c>
      <c r="G140">
        <f t="shared" ref="G140:G159" si="20">D140-0.691</f>
        <v>-0.121</v>
      </c>
      <c r="H140">
        <f t="shared" si="19"/>
        <v>1.7000000000000002</v>
      </c>
    </row>
    <row r="141" spans="1:8">
      <c r="A141" s="4" t="s">
        <v>144</v>
      </c>
      <c r="B141" s="2">
        <v>8746128</v>
      </c>
      <c r="C141" s="5">
        <v>25</v>
      </c>
      <c r="D141" s="3">
        <v>0.41199999999999998</v>
      </c>
      <c r="E141">
        <v>7.5</v>
      </c>
      <c r="F141">
        <f t="shared" si="18"/>
        <v>-17.5</v>
      </c>
      <c r="G141">
        <f t="shared" si="20"/>
        <v>-0.27899999999999997</v>
      </c>
      <c r="H141">
        <f t="shared" si="19"/>
        <v>1.7000000000000002</v>
      </c>
    </row>
    <row r="142" spans="1:8">
      <c r="A142" s="4" t="s">
        <v>145</v>
      </c>
      <c r="B142" s="2">
        <v>45010056</v>
      </c>
      <c r="C142" s="5">
        <v>25</v>
      </c>
      <c r="D142" s="3">
        <v>0.54800000000000004</v>
      </c>
      <c r="E142">
        <v>7.5</v>
      </c>
      <c r="F142">
        <f t="shared" si="18"/>
        <v>-17.5</v>
      </c>
      <c r="G142">
        <f t="shared" si="20"/>
        <v>-0.1429999999999999</v>
      </c>
      <c r="H142">
        <f t="shared" si="19"/>
        <v>1.7000000000000002</v>
      </c>
    </row>
    <row r="143" spans="1:8">
      <c r="A143" s="4" t="s">
        <v>146</v>
      </c>
      <c r="B143" s="2">
        <v>6803699</v>
      </c>
      <c r="C143" s="5">
        <v>25</v>
      </c>
      <c r="D143" s="3">
        <v>0.57499999999999996</v>
      </c>
      <c r="E143" s="3">
        <v>5.0999999999999996</v>
      </c>
      <c r="F143">
        <f t="shared" si="18"/>
        <v>-17.5</v>
      </c>
      <c r="G143">
        <f t="shared" si="20"/>
        <v>-0.11599999999999999</v>
      </c>
      <c r="H143">
        <f t="shared" si="19"/>
        <v>-0.70000000000000018</v>
      </c>
    </row>
    <row r="144" spans="1:8">
      <c r="A144" s="4" t="s">
        <v>147</v>
      </c>
      <c r="B144" s="2">
        <v>7059653</v>
      </c>
      <c r="C144" s="5">
        <v>25</v>
      </c>
      <c r="D144" s="3">
        <v>0.505</v>
      </c>
      <c r="E144">
        <v>6.9</v>
      </c>
      <c r="F144">
        <f t="shared" si="18"/>
        <v>-17.5</v>
      </c>
      <c r="G144">
        <f t="shared" si="20"/>
        <v>-0.18599999999999994</v>
      </c>
      <c r="H144">
        <f t="shared" si="19"/>
        <v>1.1000000000000005</v>
      </c>
    </row>
    <row r="145" spans="1:8">
      <c r="A145" s="4" t="s">
        <v>148</v>
      </c>
      <c r="B145" s="2">
        <v>37873253</v>
      </c>
      <c r="C145" s="5">
        <v>25</v>
      </c>
      <c r="D145" s="3">
        <v>0.48399999999999999</v>
      </c>
      <c r="E145">
        <v>6.5</v>
      </c>
      <c r="F145">
        <f t="shared" si="18"/>
        <v>-17.5</v>
      </c>
      <c r="G145">
        <f t="shared" si="20"/>
        <v>-0.20699999999999996</v>
      </c>
      <c r="H145">
        <f t="shared" si="19"/>
        <v>0.70000000000000018</v>
      </c>
    </row>
    <row r="146" spans="1:8">
      <c r="A146" s="4" t="s">
        <v>149</v>
      </c>
      <c r="B146" s="2">
        <v>4709000</v>
      </c>
      <c r="C146" s="5">
        <v>24</v>
      </c>
      <c r="D146" s="3">
        <v>0.35</v>
      </c>
      <c r="E146">
        <v>7.8</v>
      </c>
      <c r="F146">
        <f t="shared" si="18"/>
        <v>-18.5</v>
      </c>
      <c r="G146">
        <f t="shared" si="20"/>
        <v>-0.34099999999999997</v>
      </c>
      <c r="H146">
        <f t="shared" si="19"/>
        <v>2</v>
      </c>
    </row>
    <row r="147" spans="1:8">
      <c r="A147" s="4" t="s">
        <v>150</v>
      </c>
      <c r="B147" s="2">
        <v>4662446</v>
      </c>
      <c r="C147" s="5">
        <v>23</v>
      </c>
      <c r="D147" s="3">
        <v>0.59099999999999997</v>
      </c>
      <c r="E147">
        <v>6.3</v>
      </c>
      <c r="F147">
        <f t="shared" si="18"/>
        <v>-19.5</v>
      </c>
      <c r="G147">
        <f t="shared" si="20"/>
        <v>-9.9999999999999978E-2</v>
      </c>
      <c r="H147">
        <f t="shared" si="19"/>
        <v>0.5</v>
      </c>
    </row>
    <row r="148" spans="1:8">
      <c r="A148" s="4" t="s">
        <v>151</v>
      </c>
      <c r="B148" s="2">
        <v>13670084</v>
      </c>
      <c r="C148" s="5">
        <v>22</v>
      </c>
      <c r="D148" s="3">
        <v>0.39200000000000002</v>
      </c>
      <c r="E148">
        <v>8.5</v>
      </c>
      <c r="F148">
        <f t="shared" si="18"/>
        <v>-20.5</v>
      </c>
      <c r="G148">
        <f t="shared" si="20"/>
        <v>-0.29899999999999993</v>
      </c>
      <c r="H148">
        <f t="shared" si="19"/>
        <v>2.7</v>
      </c>
    </row>
    <row r="149" spans="1:8">
      <c r="A149" s="4" t="s">
        <v>152</v>
      </c>
      <c r="B149" s="2">
        <v>81680000</v>
      </c>
      <c r="C149" s="5">
        <v>22</v>
      </c>
      <c r="D149" s="3">
        <v>0.433</v>
      </c>
      <c r="E149">
        <v>8.1999999999999993</v>
      </c>
      <c r="F149">
        <f t="shared" si="18"/>
        <v>-20.5</v>
      </c>
      <c r="G149">
        <f t="shared" si="20"/>
        <v>-0.25799999999999995</v>
      </c>
      <c r="H149">
        <f t="shared" si="19"/>
        <v>2.3999999999999995</v>
      </c>
    </row>
    <row r="150" spans="1:8">
      <c r="A150" s="4" t="s">
        <v>153</v>
      </c>
      <c r="B150" s="2">
        <v>51486253</v>
      </c>
      <c r="C150" s="5">
        <v>22</v>
      </c>
      <c r="D150" s="3">
        <v>0.53600000000000003</v>
      </c>
      <c r="E150">
        <v>7.1</v>
      </c>
      <c r="F150">
        <f t="shared" si="18"/>
        <v>-20.5</v>
      </c>
      <c r="G150">
        <f t="shared" si="20"/>
        <v>-0.15499999999999992</v>
      </c>
      <c r="H150">
        <f t="shared" si="19"/>
        <v>1.2999999999999998</v>
      </c>
    </row>
    <row r="151" spans="1:8">
      <c r="A151" s="4" t="s">
        <v>154</v>
      </c>
      <c r="B151" s="2">
        <v>11178921</v>
      </c>
      <c r="C151" s="5">
        <v>21</v>
      </c>
      <c r="D151" s="3">
        <v>0.4</v>
      </c>
      <c r="E151">
        <v>6.9</v>
      </c>
      <c r="F151">
        <f t="shared" si="18"/>
        <v>-21.5</v>
      </c>
      <c r="G151">
        <f t="shared" si="20"/>
        <v>-0.29099999999999993</v>
      </c>
      <c r="H151">
        <f t="shared" si="19"/>
        <v>1.1000000000000005</v>
      </c>
    </row>
    <row r="152" spans="1:8">
      <c r="A152" s="4" t="s">
        <v>155</v>
      </c>
      <c r="B152" s="2">
        <v>15458332</v>
      </c>
      <c r="C152" s="5">
        <v>21</v>
      </c>
      <c r="D152" s="3">
        <v>0.55500000000000005</v>
      </c>
      <c r="E152">
        <v>8</v>
      </c>
      <c r="F152">
        <f t="shared" si="18"/>
        <v>-21.5</v>
      </c>
      <c r="G152">
        <f t="shared" si="20"/>
        <v>-0.1359999999999999</v>
      </c>
      <c r="H152">
        <f t="shared" si="19"/>
        <v>2.2000000000000002</v>
      </c>
    </row>
    <row r="153" spans="1:8">
      <c r="A153" s="4" t="s">
        <v>156</v>
      </c>
      <c r="B153" s="2">
        <v>12973808</v>
      </c>
      <c r="C153" s="5">
        <v>21</v>
      </c>
      <c r="D153" s="3">
        <v>0.50900000000000001</v>
      </c>
      <c r="E153">
        <v>8.8000000000000007</v>
      </c>
      <c r="F153">
        <f t="shared" si="18"/>
        <v>-21.5</v>
      </c>
      <c r="G153">
        <f t="shared" si="20"/>
        <v>-0.18199999999999994</v>
      </c>
      <c r="H153">
        <f t="shared" si="19"/>
        <v>3.0000000000000009</v>
      </c>
    </row>
    <row r="154" spans="1:8">
      <c r="A154" s="4" t="s">
        <v>157</v>
      </c>
      <c r="B154" s="2">
        <v>31576400</v>
      </c>
      <c r="C154" s="5">
        <v>19</v>
      </c>
      <c r="D154" s="3">
        <v>0.67500000000000004</v>
      </c>
      <c r="E154">
        <v>6.3</v>
      </c>
      <c r="F154">
        <f t="shared" si="18"/>
        <v>-23.5</v>
      </c>
      <c r="G154">
        <f t="shared" si="20"/>
        <v>-1.5999999999999903E-2</v>
      </c>
      <c r="H154">
        <f t="shared" si="19"/>
        <v>0.5</v>
      </c>
    </row>
    <row r="155" spans="1:8">
      <c r="A155" s="4" t="s">
        <v>158</v>
      </c>
      <c r="B155" s="2">
        <v>6380803</v>
      </c>
      <c r="C155" s="5">
        <v>18</v>
      </c>
      <c r="D155" s="3">
        <v>0.39100000000000001</v>
      </c>
      <c r="E155">
        <v>6.7</v>
      </c>
      <c r="F155">
        <f t="shared" si="18"/>
        <v>-24.5</v>
      </c>
      <c r="G155">
        <f t="shared" si="20"/>
        <v>-0.29999999999999993</v>
      </c>
      <c r="H155">
        <f t="shared" si="19"/>
        <v>0.90000000000000036</v>
      </c>
    </row>
    <row r="156" spans="1:8">
      <c r="A156" s="4" t="s">
        <v>159</v>
      </c>
      <c r="B156" s="2">
        <v>17064854</v>
      </c>
      <c r="C156" s="6">
        <v>18</v>
      </c>
      <c r="D156" s="3">
        <v>0.59399999999999997</v>
      </c>
      <c r="E156">
        <v>5.8</v>
      </c>
      <c r="F156">
        <f>C156-42.5</f>
        <v>-24.5</v>
      </c>
      <c r="G156">
        <f t="shared" si="20"/>
        <v>-9.6999999999999975E-2</v>
      </c>
      <c r="H156">
        <f t="shared" si="19"/>
        <v>0</v>
      </c>
    </row>
    <row r="157" spans="1:8">
      <c r="A157" s="4" t="s">
        <v>160</v>
      </c>
      <c r="B157" s="2">
        <v>5171943</v>
      </c>
      <c r="C157" s="5">
        <v>18</v>
      </c>
      <c r="D157" s="3">
        <v>0.68799999999999994</v>
      </c>
      <c r="E157">
        <v>6.2</v>
      </c>
      <c r="F157">
        <f>C157-42.5</f>
        <v>-24.5</v>
      </c>
      <c r="G157">
        <f t="shared" si="20"/>
        <v>-3.0000000000000027E-3</v>
      </c>
      <c r="H157">
        <f t="shared" si="19"/>
        <v>0.40000000000000036</v>
      </c>
    </row>
    <row r="158" spans="1:8">
      <c r="A158" s="4" t="s">
        <v>161</v>
      </c>
      <c r="B158" s="2">
        <v>25408000</v>
      </c>
      <c r="C158" s="5">
        <v>18</v>
      </c>
      <c r="D158" s="3">
        <v>0.5</v>
      </c>
      <c r="E158">
        <v>6.1</v>
      </c>
      <c r="F158">
        <f t="shared" ref="F158:F169" si="21">C158-42.5</f>
        <v>-24.5</v>
      </c>
      <c r="G158">
        <f t="shared" si="20"/>
        <v>-0.19099999999999995</v>
      </c>
      <c r="H158">
        <f>E158-5.8</f>
        <v>0.29999999999999982</v>
      </c>
    </row>
    <row r="159" spans="1:8">
      <c r="A159" s="4" t="s">
        <v>162</v>
      </c>
      <c r="B159" s="2">
        <v>10604000</v>
      </c>
      <c r="C159" s="5">
        <v>17</v>
      </c>
      <c r="D159" s="3">
        <v>0.48299999999999998</v>
      </c>
      <c r="E159">
        <v>7.8</v>
      </c>
      <c r="F159">
        <f t="shared" si="21"/>
        <v>-25.5</v>
      </c>
      <c r="G159">
        <f t="shared" si="20"/>
        <v>-0.20799999999999996</v>
      </c>
      <c r="H159">
        <f>E159-5.8</f>
        <v>2</v>
      </c>
    </row>
    <row r="160" spans="1:8">
      <c r="A160" s="4" t="s">
        <v>163</v>
      </c>
      <c r="B160" s="2">
        <v>1693398</v>
      </c>
      <c r="C160" s="5">
        <v>17</v>
      </c>
      <c r="D160" s="3">
        <v>0.39600000000000002</v>
      </c>
      <c r="E160">
        <v>7.5</v>
      </c>
      <c r="F160">
        <f t="shared" si="21"/>
        <v>-25.5</v>
      </c>
      <c r="G160">
        <f>D160-0.691</f>
        <v>-0.29499999999999993</v>
      </c>
      <c r="H160">
        <f t="shared" ref="H160:H169" si="22">E160-5.8</f>
        <v>1.7000000000000002</v>
      </c>
    </row>
    <row r="161" spans="1:8">
      <c r="A161" s="4" t="s">
        <v>164</v>
      </c>
      <c r="B161" s="2">
        <v>31416000</v>
      </c>
      <c r="C161" s="5">
        <v>17</v>
      </c>
      <c r="D161" s="3">
        <v>0.76200000000000001</v>
      </c>
      <c r="E161">
        <v>7.3</v>
      </c>
      <c r="F161">
        <f t="shared" si="21"/>
        <v>-25.5</v>
      </c>
      <c r="G161">
        <f>D161-0.691</f>
        <v>7.1000000000000063E-2</v>
      </c>
      <c r="H161">
        <f t="shared" si="22"/>
        <v>1.5</v>
      </c>
    </row>
    <row r="162" spans="1:8">
      <c r="A162" s="4" t="s">
        <v>165</v>
      </c>
      <c r="B162" s="2">
        <v>37056169</v>
      </c>
      <c r="C162" s="5">
        <v>16</v>
      </c>
      <c r="D162" s="3">
        <v>0.65400000000000003</v>
      </c>
      <c r="E162">
        <v>7.9</v>
      </c>
      <c r="F162">
        <f t="shared" si="21"/>
        <v>-26.5</v>
      </c>
      <c r="G162">
        <f t="shared" ref="G162:G169" si="23">D162-0.691</f>
        <v>-3.6999999999999922E-2</v>
      </c>
      <c r="H162">
        <f t="shared" si="22"/>
        <v>2.1000000000000005</v>
      </c>
    </row>
    <row r="163" spans="1:8">
      <c r="A163" s="4" t="s">
        <v>166</v>
      </c>
      <c r="B163" s="2">
        <v>6411776</v>
      </c>
      <c r="C163" s="5">
        <v>16</v>
      </c>
      <c r="D163" s="3">
        <v>0.72399999999999998</v>
      </c>
      <c r="E163">
        <v>4.3</v>
      </c>
      <c r="F163">
        <f t="shared" si="21"/>
        <v>-26.5</v>
      </c>
      <c r="G163">
        <f t="shared" si="23"/>
        <v>3.3000000000000029E-2</v>
      </c>
      <c r="H163">
        <f t="shared" si="22"/>
        <v>-1.5</v>
      </c>
    </row>
    <row r="164" spans="1:8">
      <c r="A164" s="4" t="s">
        <v>167</v>
      </c>
      <c r="B164" s="2">
        <v>24383301</v>
      </c>
      <c r="C164" s="5">
        <v>15</v>
      </c>
      <c r="D164" s="3">
        <v>0.53200000000000003</v>
      </c>
      <c r="E164">
        <v>7.6</v>
      </c>
      <c r="F164">
        <f t="shared" si="21"/>
        <v>-27.5</v>
      </c>
      <c r="G164">
        <f t="shared" si="23"/>
        <v>-0.15899999999999992</v>
      </c>
      <c r="H164">
        <f t="shared" si="22"/>
        <v>1.7999999999999998</v>
      </c>
    </row>
    <row r="165" spans="1:8">
      <c r="A165" s="4" t="s">
        <v>168</v>
      </c>
      <c r="B165" s="2">
        <v>12340000</v>
      </c>
      <c r="C165" s="5">
        <v>15</v>
      </c>
      <c r="D165" s="3">
        <v>0.46700000000000003</v>
      </c>
      <c r="F165">
        <f t="shared" si="21"/>
        <v>-27.5</v>
      </c>
      <c r="G165">
        <f t="shared" si="23"/>
        <v>-0.22399999999999992</v>
      </c>
      <c r="H165">
        <f t="shared" si="22"/>
        <v>-5.8</v>
      </c>
    </row>
    <row r="166" spans="1:8">
      <c r="A166" s="4" t="s">
        <v>169</v>
      </c>
      <c r="B166" s="2">
        <v>40235000</v>
      </c>
      <c r="C166" s="5">
        <v>12</v>
      </c>
      <c r="D166" s="3">
        <v>0.47299999999999998</v>
      </c>
      <c r="E166">
        <v>8</v>
      </c>
      <c r="F166">
        <f t="shared" si="21"/>
        <v>-30.5</v>
      </c>
      <c r="G166">
        <f t="shared" si="23"/>
        <v>-0.21799999999999997</v>
      </c>
      <c r="H166">
        <f t="shared" si="22"/>
        <v>2.2000000000000002</v>
      </c>
    </row>
    <row r="167" spans="1:8">
      <c r="A167" s="4" t="s">
        <v>170</v>
      </c>
      <c r="B167" s="1">
        <v>32564342</v>
      </c>
      <c r="C167" s="5">
        <v>11</v>
      </c>
      <c r="D167" s="3">
        <v>0.46500000000000002</v>
      </c>
      <c r="E167">
        <v>7.8</v>
      </c>
      <c r="F167">
        <f t="shared" si="21"/>
        <v>-31.5</v>
      </c>
      <c r="G167">
        <f t="shared" si="23"/>
        <v>-0.22599999999999992</v>
      </c>
      <c r="H167">
        <f t="shared" si="22"/>
        <v>2</v>
      </c>
    </row>
    <row r="168" spans="1:8">
      <c r="A168" s="4" t="s">
        <v>171</v>
      </c>
      <c r="B168" s="1">
        <v>24895000</v>
      </c>
      <c r="C168" s="5">
        <v>8</v>
      </c>
      <c r="D168" s="3">
        <v>0.76600000000000001</v>
      </c>
      <c r="E168">
        <v>7.7</v>
      </c>
      <c r="F168">
        <f t="shared" si="21"/>
        <v>-34.5</v>
      </c>
      <c r="G168">
        <f t="shared" si="23"/>
        <v>7.5000000000000067E-2</v>
      </c>
      <c r="H168">
        <f t="shared" si="22"/>
        <v>1.9000000000000004</v>
      </c>
    </row>
    <row r="169" spans="1:8">
      <c r="A169" s="4" t="s">
        <v>172</v>
      </c>
      <c r="B169" s="2">
        <v>10816143</v>
      </c>
      <c r="C169" s="5">
        <v>8</v>
      </c>
      <c r="F169">
        <f t="shared" si="21"/>
        <v>-34.5</v>
      </c>
      <c r="G169">
        <f t="shared" si="23"/>
        <v>-0.69099999999999995</v>
      </c>
      <c r="H169">
        <f t="shared" si="22"/>
        <v>-5.8</v>
      </c>
    </row>
    <row r="171" spans="1:8">
      <c r="A171" s="4" t="s">
        <v>173</v>
      </c>
      <c r="C171">
        <f>AVERAGE(C2:C169)</f>
        <v>42.595238095238095</v>
      </c>
      <c r="D171">
        <f>AVERAGE(D2:D168)</f>
        <v>0.69131736526946119</v>
      </c>
      <c r="E171">
        <f>AVERAGE(E2:E168)</f>
        <v>5.8950617283950608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1"/>
  <sheetViews>
    <sheetView topLeftCell="C342" workbookViewId="0">
      <selection activeCell="H354" sqref="H354"/>
    </sheetView>
  </sheetViews>
  <sheetFormatPr defaultRowHeight="15"/>
  <cols>
    <col min="1" max="1" width="26.28515625" customWidth="1"/>
    <col min="2" max="2" width="23" customWidth="1"/>
    <col min="3" max="3" width="25.5703125" customWidth="1"/>
    <col min="4" max="4" width="29.42578125" customWidth="1"/>
    <col min="5" max="5" width="10.7109375" customWidth="1"/>
    <col min="6" max="6" width="13.140625" customWidth="1"/>
    <col min="8" max="8" width="9.7109375" customWidth="1"/>
  </cols>
  <sheetData>
    <row r="1" spans="1:4">
      <c r="A1" t="s">
        <v>2</v>
      </c>
      <c r="B1" t="s">
        <v>174</v>
      </c>
      <c r="C1" t="s">
        <v>1</v>
      </c>
      <c r="D1" t="s">
        <v>182</v>
      </c>
    </row>
    <row r="2" spans="1:4">
      <c r="A2" s="5">
        <v>91</v>
      </c>
      <c r="B2">
        <f>A2-42.5</f>
        <v>48.5</v>
      </c>
      <c r="C2" s="1">
        <v>5707251</v>
      </c>
    </row>
    <row r="3" spans="1:4">
      <c r="A3" s="5">
        <v>90</v>
      </c>
      <c r="B3">
        <f t="shared" ref="B3:B66" si="0">A3-42.5</f>
        <v>47.5</v>
      </c>
      <c r="C3" s="1">
        <v>5488543</v>
      </c>
    </row>
    <row r="4" spans="1:4">
      <c r="A4" s="5">
        <v>89</v>
      </c>
      <c r="B4">
        <f t="shared" si="0"/>
        <v>46.5</v>
      </c>
      <c r="C4" s="2">
        <v>9875378</v>
      </c>
    </row>
    <row r="5" spans="1:4">
      <c r="A5" s="5">
        <v>91</v>
      </c>
      <c r="B5">
        <f t="shared" si="0"/>
        <v>48.5</v>
      </c>
      <c r="C5" s="2">
        <v>4691480</v>
      </c>
    </row>
    <row r="6" spans="1:4">
      <c r="A6" s="5">
        <v>84</v>
      </c>
      <c r="B6">
        <f t="shared" si="0"/>
        <v>41.5</v>
      </c>
      <c r="C6" s="2">
        <v>17000059</v>
      </c>
    </row>
    <row r="7" spans="1:4">
      <c r="A7" s="5">
        <v>88</v>
      </c>
      <c r="B7">
        <f t="shared" si="0"/>
        <v>45.5</v>
      </c>
      <c r="C7" s="2">
        <v>5214900</v>
      </c>
    </row>
    <row r="8" spans="1:4">
      <c r="A8" s="5">
        <v>86</v>
      </c>
      <c r="B8">
        <f t="shared" si="0"/>
        <v>43.5</v>
      </c>
      <c r="C8" s="2">
        <v>8211700</v>
      </c>
    </row>
    <row r="9" spans="1:4">
      <c r="A9" s="5">
        <v>85</v>
      </c>
      <c r="B9">
        <f t="shared" si="0"/>
        <v>42.5</v>
      </c>
      <c r="C9" s="2">
        <v>8211700</v>
      </c>
    </row>
    <row r="10" spans="1:4">
      <c r="A10" s="5">
        <v>83</v>
      </c>
      <c r="B10">
        <f t="shared" si="0"/>
        <v>40.5</v>
      </c>
      <c r="C10" s="2">
        <v>36048521</v>
      </c>
    </row>
    <row r="11" spans="1:4">
      <c r="A11" s="5">
        <v>81</v>
      </c>
      <c r="B11">
        <f t="shared" si="0"/>
        <v>38.5</v>
      </c>
      <c r="C11" s="2">
        <v>81459000</v>
      </c>
    </row>
    <row r="12" spans="1:4">
      <c r="A12" s="4">
        <v>85</v>
      </c>
      <c r="B12">
        <f t="shared" si="0"/>
        <v>42.5</v>
      </c>
      <c r="C12" s="2">
        <v>562958</v>
      </c>
    </row>
    <row r="13" spans="1:4">
      <c r="A13" s="4">
        <v>81</v>
      </c>
      <c r="B13">
        <f t="shared" si="0"/>
        <v>38.5</v>
      </c>
      <c r="C13" s="2">
        <v>64716000</v>
      </c>
    </row>
    <row r="14" spans="1:4">
      <c r="A14" s="5">
        <v>79</v>
      </c>
      <c r="B14">
        <f t="shared" si="0"/>
        <v>36.5</v>
      </c>
      <c r="C14" s="2">
        <v>24104700</v>
      </c>
    </row>
    <row r="15" spans="1:4">
      <c r="A15" s="5">
        <v>79</v>
      </c>
      <c r="B15">
        <f t="shared" si="0"/>
        <v>36.5</v>
      </c>
      <c r="C15" s="2">
        <v>332529</v>
      </c>
    </row>
    <row r="16" spans="1:4">
      <c r="A16" s="5">
        <v>77</v>
      </c>
      <c r="B16">
        <f t="shared" si="0"/>
        <v>34.5</v>
      </c>
      <c r="C16" s="2">
        <v>11250585</v>
      </c>
    </row>
    <row r="17" spans="1:3">
      <c r="A17" s="5">
        <v>76</v>
      </c>
      <c r="B17">
        <f t="shared" si="0"/>
        <v>33.5</v>
      </c>
      <c r="C17" s="2">
        <v>8662588</v>
      </c>
    </row>
    <row r="18" spans="1:3">
      <c r="A18" s="5">
        <v>76</v>
      </c>
      <c r="B18">
        <f t="shared" si="0"/>
        <v>33.5</v>
      </c>
      <c r="C18" s="2">
        <v>323625762</v>
      </c>
    </row>
    <row r="19" spans="1:3">
      <c r="A19" s="5">
        <v>75</v>
      </c>
      <c r="B19">
        <f t="shared" si="0"/>
        <v>32.5</v>
      </c>
      <c r="C19" s="2">
        <v>7234800</v>
      </c>
    </row>
    <row r="20" spans="1:3">
      <c r="A20" s="5">
        <v>75</v>
      </c>
      <c r="B20">
        <f t="shared" si="0"/>
        <v>32.5</v>
      </c>
      <c r="C20" s="2">
        <v>6378000</v>
      </c>
    </row>
    <row r="21" spans="1:3">
      <c r="A21" s="5">
        <v>75</v>
      </c>
      <c r="B21">
        <f t="shared" si="0"/>
        <v>32.5</v>
      </c>
      <c r="C21" s="2">
        <v>126919659</v>
      </c>
    </row>
    <row r="22" spans="1:3">
      <c r="A22" s="5">
        <v>74</v>
      </c>
      <c r="B22">
        <f t="shared" si="0"/>
        <v>31.5</v>
      </c>
      <c r="C22" s="2">
        <v>3324460</v>
      </c>
    </row>
    <row r="23" spans="1:3">
      <c r="A23" s="5">
        <v>71</v>
      </c>
      <c r="B23">
        <f t="shared" si="0"/>
        <v>28.5</v>
      </c>
      <c r="C23" s="2">
        <v>2545603</v>
      </c>
    </row>
    <row r="24" spans="1:3">
      <c r="A24" s="5">
        <v>70</v>
      </c>
      <c r="B24">
        <f t="shared" si="0"/>
        <v>27.5</v>
      </c>
      <c r="C24" s="2">
        <v>18006407</v>
      </c>
    </row>
    <row r="25" spans="1:3">
      <c r="A25" s="5">
        <v>70</v>
      </c>
      <c r="B25">
        <f t="shared" si="0"/>
        <v>27.5</v>
      </c>
      <c r="C25" s="2">
        <v>1315944</v>
      </c>
    </row>
    <row r="26" spans="1:3">
      <c r="A26" s="5">
        <v>70</v>
      </c>
      <c r="B26">
        <f t="shared" si="0"/>
        <v>27.5</v>
      </c>
      <c r="C26" s="2">
        <v>66689000</v>
      </c>
    </row>
    <row r="27" spans="1:3">
      <c r="A27" s="5">
        <v>70</v>
      </c>
      <c r="B27">
        <f t="shared" si="0"/>
        <v>27.5</v>
      </c>
      <c r="C27" s="2">
        <v>5779760</v>
      </c>
    </row>
    <row r="28" spans="1:3">
      <c r="A28" s="5">
        <v>65</v>
      </c>
      <c r="B28">
        <f t="shared" si="0"/>
        <v>22.5</v>
      </c>
      <c r="C28" s="2">
        <v>742737</v>
      </c>
    </row>
    <row r="29" spans="1:3">
      <c r="A29" s="5">
        <v>63</v>
      </c>
      <c r="B29">
        <f t="shared" si="0"/>
        <v>20.5</v>
      </c>
      <c r="C29" s="2">
        <v>2155784</v>
      </c>
    </row>
    <row r="30" spans="1:3">
      <c r="A30" s="5">
        <v>64</v>
      </c>
      <c r="B30">
        <f t="shared" si="0"/>
        <v>21.5</v>
      </c>
      <c r="C30" s="2">
        <v>10427301</v>
      </c>
    </row>
    <row r="31" spans="1:3">
      <c r="A31" s="5">
        <v>63</v>
      </c>
      <c r="B31">
        <f t="shared" si="0"/>
        <v>20.5</v>
      </c>
      <c r="C31" s="2">
        <v>38483957</v>
      </c>
    </row>
    <row r="32" spans="1:3">
      <c r="A32" s="5">
        <v>62</v>
      </c>
      <c r="B32">
        <f t="shared" si="0"/>
        <v>19.5</v>
      </c>
      <c r="C32" s="2">
        <v>23476640</v>
      </c>
    </row>
    <row r="33" spans="1:3">
      <c r="A33" s="5">
        <v>61</v>
      </c>
      <c r="B33">
        <f t="shared" si="0"/>
        <v>18.5</v>
      </c>
      <c r="C33" s="2">
        <v>1141166</v>
      </c>
    </row>
    <row r="34" spans="1:3">
      <c r="A34" s="5">
        <v>61</v>
      </c>
      <c r="B34">
        <f t="shared" si="0"/>
        <v>18.5</v>
      </c>
      <c r="C34" s="2">
        <v>8502900</v>
      </c>
    </row>
    <row r="35" spans="1:3">
      <c r="A35" s="5">
        <v>59</v>
      </c>
      <c r="B35">
        <f t="shared" si="0"/>
        <v>16.5</v>
      </c>
      <c r="C35" s="2">
        <v>2875593</v>
      </c>
    </row>
    <row r="36" spans="1:3">
      <c r="A36" s="5">
        <v>60</v>
      </c>
      <c r="B36">
        <f t="shared" si="0"/>
        <v>17.5</v>
      </c>
      <c r="C36" s="2">
        <v>2063077</v>
      </c>
    </row>
    <row r="37" spans="1:3">
      <c r="A37" s="5">
        <v>58</v>
      </c>
      <c r="B37">
        <f t="shared" si="0"/>
        <v>15.5</v>
      </c>
      <c r="C37" s="2">
        <v>46423064</v>
      </c>
    </row>
    <row r="38" spans="1:3">
      <c r="A38" s="5">
        <v>56</v>
      </c>
      <c r="B38">
        <f t="shared" si="0"/>
        <v>13.5</v>
      </c>
      <c r="C38" s="2">
        <v>10553443</v>
      </c>
    </row>
    <row r="39" spans="1:3">
      <c r="A39" s="5">
        <v>54</v>
      </c>
      <c r="B39">
        <f t="shared" si="0"/>
        <v>11.5</v>
      </c>
      <c r="C39" s="2">
        <v>50801405</v>
      </c>
    </row>
    <row r="40" spans="1:3">
      <c r="A40" s="5">
        <v>60</v>
      </c>
      <c r="B40">
        <f t="shared" si="0"/>
        <v>17.5</v>
      </c>
      <c r="C40" s="2">
        <v>445426</v>
      </c>
    </row>
    <row r="41" spans="1:3">
      <c r="A41" s="5">
        <v>55</v>
      </c>
      <c r="B41">
        <f t="shared" si="0"/>
        <v>12.5</v>
      </c>
      <c r="C41" s="2">
        <v>525000</v>
      </c>
    </row>
    <row r="42" spans="1:3">
      <c r="A42" s="5">
        <v>55</v>
      </c>
      <c r="B42">
        <f t="shared" si="0"/>
        <v>12.5</v>
      </c>
      <c r="C42" s="2">
        <v>4586353</v>
      </c>
    </row>
    <row r="43" spans="1:3">
      <c r="A43" s="5">
        <v>56</v>
      </c>
      <c r="B43">
        <f t="shared" si="0"/>
        <v>13.5</v>
      </c>
      <c r="C43" s="2">
        <v>1973700</v>
      </c>
    </row>
    <row r="44" spans="1:3">
      <c r="A44" s="5">
        <v>55</v>
      </c>
      <c r="B44">
        <f t="shared" si="0"/>
        <v>12.5</v>
      </c>
      <c r="C44" s="2">
        <v>92000</v>
      </c>
    </row>
    <row r="45" spans="1:3">
      <c r="A45" s="5">
        <v>54</v>
      </c>
      <c r="B45">
        <f t="shared" si="0"/>
        <v>11.5</v>
      </c>
      <c r="C45" s="2">
        <v>11262564</v>
      </c>
    </row>
    <row r="46" spans="1:3">
      <c r="A46" s="5">
        <v>53</v>
      </c>
      <c r="B46">
        <f t="shared" si="0"/>
        <v>10.5</v>
      </c>
      <c r="C46" s="2">
        <v>9531712</v>
      </c>
    </row>
    <row r="47" spans="1:3">
      <c r="A47" s="5">
        <v>53</v>
      </c>
      <c r="B47">
        <f t="shared" si="0"/>
        <v>10.5</v>
      </c>
      <c r="C47" s="2">
        <v>1261208</v>
      </c>
    </row>
    <row r="48" spans="1:3">
      <c r="A48" s="5">
        <v>53</v>
      </c>
      <c r="B48">
        <f t="shared" si="0"/>
        <v>10.5</v>
      </c>
      <c r="C48" s="2">
        <v>2113077</v>
      </c>
    </row>
    <row r="49" spans="1:3">
      <c r="A49" s="5">
        <v>52</v>
      </c>
      <c r="B49">
        <f t="shared" si="0"/>
        <v>9.5</v>
      </c>
      <c r="C49" s="2">
        <v>3720400</v>
      </c>
    </row>
    <row r="50" spans="1:3">
      <c r="A50" s="5">
        <v>52</v>
      </c>
      <c r="B50">
        <f t="shared" si="0"/>
        <v>9.5</v>
      </c>
      <c r="C50" s="2">
        <v>30770375</v>
      </c>
    </row>
    <row r="51" spans="1:3">
      <c r="A51" s="5">
        <v>51</v>
      </c>
      <c r="B51">
        <f t="shared" si="0"/>
        <v>8.5</v>
      </c>
      <c r="C51" s="2">
        <v>1343000</v>
      </c>
    </row>
    <row r="52" spans="1:3">
      <c r="A52" s="5">
        <v>51</v>
      </c>
      <c r="B52">
        <f t="shared" si="0"/>
        <v>8.5</v>
      </c>
      <c r="C52" s="2">
        <v>4284889</v>
      </c>
    </row>
    <row r="53" spans="1:3">
      <c r="A53" s="5">
        <v>51</v>
      </c>
      <c r="B53">
        <f t="shared" si="0"/>
        <v>8.5</v>
      </c>
      <c r="C53" s="2">
        <v>9855571</v>
      </c>
    </row>
    <row r="54" spans="1:3">
      <c r="A54" s="5">
        <v>51</v>
      </c>
      <c r="B54">
        <f t="shared" si="0"/>
        <v>8.5</v>
      </c>
      <c r="C54" s="2">
        <v>5426252</v>
      </c>
    </row>
    <row r="55" spans="1:3">
      <c r="A55" s="5">
        <v>50</v>
      </c>
      <c r="B55">
        <f t="shared" si="0"/>
        <v>7.5</v>
      </c>
      <c r="C55" s="2">
        <v>31068000</v>
      </c>
    </row>
    <row r="56" spans="1:3">
      <c r="A56" s="5">
        <v>49</v>
      </c>
      <c r="B56">
        <f t="shared" si="0"/>
        <v>6.5</v>
      </c>
      <c r="C56" s="2">
        <v>4187161</v>
      </c>
    </row>
    <row r="57" spans="1:3">
      <c r="A57" s="5">
        <v>47</v>
      </c>
      <c r="B57">
        <f t="shared" si="0"/>
        <v>4.5</v>
      </c>
      <c r="C57" s="2">
        <v>11238317</v>
      </c>
    </row>
    <row r="58" spans="1:3">
      <c r="A58" s="5">
        <v>47</v>
      </c>
      <c r="B58">
        <f t="shared" si="0"/>
        <v>4.5</v>
      </c>
      <c r="C58" s="2">
        <v>27000000</v>
      </c>
    </row>
    <row r="59" spans="1:3">
      <c r="A59" s="5">
        <v>46</v>
      </c>
      <c r="B59">
        <f t="shared" si="0"/>
        <v>3.5</v>
      </c>
      <c r="C59" s="2">
        <v>10955000</v>
      </c>
    </row>
    <row r="60" spans="1:3">
      <c r="A60" s="5">
        <v>46</v>
      </c>
      <c r="B60">
        <f t="shared" si="0"/>
        <v>3.5</v>
      </c>
      <c r="C60" s="2">
        <v>19511000</v>
      </c>
    </row>
    <row r="61" spans="1:3">
      <c r="A61" s="5">
        <v>45</v>
      </c>
      <c r="B61">
        <f t="shared" si="0"/>
        <v>2.5</v>
      </c>
      <c r="C61" s="2">
        <v>3286936</v>
      </c>
    </row>
    <row r="62" spans="1:3">
      <c r="A62" s="5">
        <v>44</v>
      </c>
      <c r="B62">
        <f t="shared" si="0"/>
        <v>1.5</v>
      </c>
      <c r="C62" s="2">
        <v>60674003</v>
      </c>
    </row>
    <row r="63" spans="1:3">
      <c r="A63" s="5">
        <v>44</v>
      </c>
      <c r="B63">
        <f t="shared" si="0"/>
        <v>1.5</v>
      </c>
      <c r="C63" s="2">
        <v>2067000</v>
      </c>
    </row>
    <row r="64" spans="1:3">
      <c r="A64" s="5">
        <v>44</v>
      </c>
      <c r="B64">
        <f t="shared" si="0"/>
        <v>1.5</v>
      </c>
      <c r="C64" s="2">
        <v>676872</v>
      </c>
    </row>
    <row r="65" spans="1:3">
      <c r="A65" s="5">
        <v>44</v>
      </c>
      <c r="B65">
        <f t="shared" si="0"/>
        <v>1.5</v>
      </c>
      <c r="C65" s="2">
        <v>13567338</v>
      </c>
    </row>
    <row r="66" spans="1:3">
      <c r="A66" s="5">
        <v>44</v>
      </c>
      <c r="B66">
        <f t="shared" si="0"/>
        <v>1.5</v>
      </c>
      <c r="C66" s="2">
        <v>54956900</v>
      </c>
    </row>
    <row r="67" spans="1:3">
      <c r="A67" s="5">
        <v>42</v>
      </c>
      <c r="B67">
        <f t="shared" ref="B67:B130" si="1">A67-42.5</f>
        <v>-0.5</v>
      </c>
      <c r="C67" s="2">
        <v>190428</v>
      </c>
    </row>
    <row r="68" spans="1:3">
      <c r="A68" s="5">
        <v>42</v>
      </c>
      <c r="B68">
        <f t="shared" si="1"/>
        <v>-0.5</v>
      </c>
      <c r="C68" s="2">
        <v>2069162</v>
      </c>
    </row>
    <row r="69" spans="1:3">
      <c r="A69" s="5">
        <v>42</v>
      </c>
      <c r="B69">
        <f t="shared" si="1"/>
        <v>-0.5</v>
      </c>
      <c r="C69" s="2">
        <v>79463663</v>
      </c>
    </row>
    <row r="70" spans="1:3">
      <c r="A70" s="5">
        <v>41</v>
      </c>
      <c r="B70">
        <f t="shared" si="1"/>
        <v>-1.5</v>
      </c>
      <c r="C70" s="2">
        <v>7202198</v>
      </c>
    </row>
    <row r="71" spans="1:3">
      <c r="A71" s="5">
        <v>41</v>
      </c>
      <c r="B71">
        <f t="shared" si="1"/>
        <v>-1.5</v>
      </c>
      <c r="C71" s="2">
        <v>2950210</v>
      </c>
    </row>
    <row r="72" spans="1:3">
      <c r="A72" s="5">
        <v>40</v>
      </c>
      <c r="B72">
        <f t="shared" si="1"/>
        <v>-2.5</v>
      </c>
      <c r="C72" s="2">
        <v>7041599</v>
      </c>
    </row>
    <row r="73" spans="1:3">
      <c r="A73" s="5">
        <v>39</v>
      </c>
      <c r="B73">
        <f t="shared" si="1"/>
        <v>-3.5</v>
      </c>
      <c r="C73" s="2">
        <v>6377195</v>
      </c>
    </row>
    <row r="74" spans="1:3">
      <c r="A74" s="5">
        <v>39</v>
      </c>
      <c r="B74">
        <f t="shared" si="1"/>
        <v>-3.5</v>
      </c>
      <c r="C74" s="2">
        <v>3081677</v>
      </c>
    </row>
    <row r="75" spans="1:3">
      <c r="A75" s="5">
        <v>39</v>
      </c>
      <c r="B75">
        <f t="shared" si="1"/>
        <v>-3.5</v>
      </c>
      <c r="C75" s="2">
        <v>3929141</v>
      </c>
    </row>
    <row r="76" spans="1:3">
      <c r="A76" s="5">
        <v>39</v>
      </c>
      <c r="B76">
        <f t="shared" si="1"/>
        <v>-3.5</v>
      </c>
      <c r="C76" s="2">
        <v>1349667</v>
      </c>
    </row>
    <row r="77" spans="1:3">
      <c r="A77" s="5">
        <v>38</v>
      </c>
      <c r="B77">
        <f t="shared" si="1"/>
        <v>-4.5</v>
      </c>
      <c r="C77" s="2">
        <v>3871643</v>
      </c>
    </row>
    <row r="78" spans="1:3">
      <c r="A78" s="5">
        <v>38</v>
      </c>
      <c r="B78">
        <f t="shared" si="1"/>
        <v>-4.5</v>
      </c>
      <c r="C78" s="2">
        <v>205338000</v>
      </c>
    </row>
    <row r="79" spans="1:3">
      <c r="A79" s="5">
        <v>38</v>
      </c>
      <c r="B79">
        <f t="shared" si="1"/>
        <v>-4.5</v>
      </c>
      <c r="C79" s="2">
        <v>17322796</v>
      </c>
    </row>
    <row r="80" spans="1:3">
      <c r="A80" s="5">
        <v>38</v>
      </c>
      <c r="B80">
        <f t="shared" si="1"/>
        <v>-4.5</v>
      </c>
      <c r="C80" s="2">
        <v>1276267000</v>
      </c>
    </row>
    <row r="81" spans="1:3">
      <c r="A81" s="5">
        <v>38</v>
      </c>
      <c r="B81">
        <f t="shared" si="1"/>
        <v>-4.5</v>
      </c>
      <c r="C81" s="2">
        <v>67959000</v>
      </c>
    </row>
    <row r="82" spans="1:3">
      <c r="A82" s="5">
        <v>38</v>
      </c>
      <c r="B82">
        <f t="shared" si="1"/>
        <v>-4.5</v>
      </c>
      <c r="C82" s="2">
        <v>10982754</v>
      </c>
    </row>
    <row r="83" spans="1:3">
      <c r="A83" s="4">
        <v>38</v>
      </c>
      <c r="B83">
        <f t="shared" si="1"/>
        <v>-4.5</v>
      </c>
      <c r="C83" s="2">
        <v>16212000</v>
      </c>
    </row>
    <row r="84" spans="1:3">
      <c r="A84" s="4">
        <v>37</v>
      </c>
      <c r="B84">
        <f t="shared" si="1"/>
        <v>-5.5</v>
      </c>
      <c r="C84" s="2">
        <v>10879829</v>
      </c>
    </row>
    <row r="85" spans="1:3">
      <c r="A85" s="5">
        <v>37</v>
      </c>
      <c r="B85">
        <f t="shared" si="1"/>
        <v>-5.5</v>
      </c>
      <c r="C85" s="2">
        <v>1376049000</v>
      </c>
    </row>
    <row r="86" spans="1:3">
      <c r="A86" s="5">
        <v>37</v>
      </c>
      <c r="B86">
        <f t="shared" si="1"/>
        <v>-5.5</v>
      </c>
      <c r="C86" s="2">
        <v>48663285</v>
      </c>
    </row>
    <row r="87" spans="1:3">
      <c r="A87" s="5">
        <v>37</v>
      </c>
      <c r="B87">
        <f t="shared" si="1"/>
        <v>-5.5</v>
      </c>
      <c r="C87" s="2">
        <v>4503000</v>
      </c>
    </row>
    <row r="88" spans="1:3">
      <c r="A88" s="5">
        <v>37</v>
      </c>
      <c r="B88">
        <f t="shared" si="1"/>
        <v>-5.5</v>
      </c>
      <c r="C88" s="2">
        <v>20277597</v>
      </c>
    </row>
    <row r="89" spans="1:3">
      <c r="A89" s="5">
        <v>36</v>
      </c>
      <c r="B89">
        <f t="shared" si="1"/>
        <v>-6.5</v>
      </c>
      <c r="C89" s="2">
        <v>2886026</v>
      </c>
    </row>
    <row r="90" spans="1:3">
      <c r="A90" s="5">
        <v>36</v>
      </c>
      <c r="B90">
        <f t="shared" si="1"/>
        <v>-6.5</v>
      </c>
      <c r="C90" s="2">
        <v>40400000</v>
      </c>
    </row>
    <row r="91" spans="1:3">
      <c r="A91" s="5">
        <v>36</v>
      </c>
      <c r="B91">
        <f>A91-42.5</f>
        <v>-6.5</v>
      </c>
      <c r="C91" s="2">
        <v>91162000</v>
      </c>
    </row>
    <row r="92" spans="1:3">
      <c r="A92" s="5">
        <v>36</v>
      </c>
      <c r="B92">
        <f t="shared" si="1"/>
        <v>-6.5</v>
      </c>
      <c r="C92" s="2">
        <v>255461700</v>
      </c>
    </row>
    <row r="93" spans="1:3">
      <c r="A93" s="5">
        <v>36</v>
      </c>
      <c r="B93">
        <f t="shared" si="1"/>
        <v>-6.5</v>
      </c>
      <c r="C93" s="2">
        <v>33848242</v>
      </c>
    </row>
    <row r="94" spans="1:3">
      <c r="A94" s="6">
        <v>36</v>
      </c>
      <c r="B94">
        <f t="shared" si="1"/>
        <v>-6.5</v>
      </c>
      <c r="C94" s="2">
        <v>31151643</v>
      </c>
    </row>
    <row r="95" spans="1:3">
      <c r="A95" s="5">
        <v>36</v>
      </c>
      <c r="B95">
        <f t="shared" si="1"/>
        <v>-6.5</v>
      </c>
      <c r="C95" s="2">
        <v>573311</v>
      </c>
    </row>
    <row r="96" spans="1:3">
      <c r="A96" s="5">
        <v>35</v>
      </c>
      <c r="B96">
        <f t="shared" si="1"/>
        <v>-7.5</v>
      </c>
      <c r="C96" s="2">
        <v>2998600</v>
      </c>
    </row>
    <row r="97" spans="1:3">
      <c r="A97" s="7">
        <v>35</v>
      </c>
      <c r="B97">
        <f t="shared" si="1"/>
        <v>-7.5</v>
      </c>
      <c r="C97" s="2">
        <v>14517176</v>
      </c>
    </row>
    <row r="98" spans="1:3">
      <c r="A98" s="5">
        <v>31</v>
      </c>
      <c r="B98">
        <f t="shared" si="1"/>
        <v>-11.5</v>
      </c>
      <c r="C98" s="2">
        <v>119530753</v>
      </c>
    </row>
    <row r="99" spans="1:3">
      <c r="A99" s="5">
        <v>35</v>
      </c>
      <c r="B99">
        <f t="shared" si="1"/>
        <v>-7.5</v>
      </c>
      <c r="C99" s="2">
        <v>102580000</v>
      </c>
    </row>
    <row r="100" spans="1:3">
      <c r="A100" s="5">
        <v>34</v>
      </c>
      <c r="B100">
        <f t="shared" si="1"/>
        <v>-8.5</v>
      </c>
      <c r="C100" s="2">
        <v>11410651</v>
      </c>
    </row>
    <row r="101" spans="1:3">
      <c r="A101" s="5">
        <v>34</v>
      </c>
      <c r="B101">
        <f t="shared" si="1"/>
        <v>-8.5</v>
      </c>
      <c r="C101" s="2">
        <v>828324</v>
      </c>
    </row>
    <row r="102" spans="1:3">
      <c r="A102" s="5">
        <v>34</v>
      </c>
      <c r="B102">
        <f t="shared" si="1"/>
        <v>-8.5</v>
      </c>
      <c r="C102" s="2">
        <v>1475000</v>
      </c>
    </row>
    <row r="103" spans="1:3">
      <c r="A103" s="5">
        <v>34</v>
      </c>
      <c r="B103">
        <f t="shared" si="1"/>
        <v>-8.5</v>
      </c>
      <c r="C103" s="2">
        <v>17138707</v>
      </c>
    </row>
    <row r="104" spans="1:3">
      <c r="A104" s="5">
        <v>33</v>
      </c>
      <c r="B104">
        <f t="shared" si="1"/>
        <v>-9.5</v>
      </c>
      <c r="C104" s="2">
        <v>9980243</v>
      </c>
    </row>
    <row r="105" spans="1:3">
      <c r="A105" s="5">
        <v>33</v>
      </c>
      <c r="B105">
        <f t="shared" si="1"/>
        <v>-9.5</v>
      </c>
      <c r="C105" s="2">
        <v>99465819</v>
      </c>
    </row>
    <row r="106" spans="1:3">
      <c r="A106" s="5">
        <v>33</v>
      </c>
      <c r="B106">
        <f t="shared" si="1"/>
        <v>-9.5</v>
      </c>
      <c r="C106" s="2">
        <v>1859203</v>
      </c>
    </row>
    <row r="107" spans="1:3">
      <c r="A107" s="5">
        <v>33</v>
      </c>
      <c r="B107">
        <f t="shared" si="1"/>
        <v>-9.5</v>
      </c>
      <c r="C107" s="2">
        <v>2913281</v>
      </c>
    </row>
    <row r="108" spans="1:3">
      <c r="A108" s="5">
        <v>32</v>
      </c>
      <c r="B108">
        <f t="shared" si="1"/>
        <v>-10.5</v>
      </c>
      <c r="C108" s="2">
        <v>43417000</v>
      </c>
    </row>
    <row r="109" spans="1:3">
      <c r="A109" s="5">
        <v>32</v>
      </c>
      <c r="B109">
        <f t="shared" si="1"/>
        <v>-10.5</v>
      </c>
      <c r="C109" s="2">
        <v>9498700</v>
      </c>
    </row>
    <row r="110" spans="1:3">
      <c r="A110" s="5">
        <v>32</v>
      </c>
      <c r="B110">
        <f t="shared" si="1"/>
        <v>-10.5</v>
      </c>
      <c r="C110" s="2">
        <v>23919000</v>
      </c>
    </row>
    <row r="111" spans="1:3">
      <c r="A111" s="5">
        <v>32</v>
      </c>
      <c r="B111">
        <f t="shared" si="1"/>
        <v>-10.5</v>
      </c>
      <c r="C111" s="2">
        <v>16144000</v>
      </c>
    </row>
    <row r="112" spans="1:3">
      <c r="A112" s="5">
        <v>32</v>
      </c>
      <c r="B112">
        <f t="shared" si="1"/>
        <v>-10.5</v>
      </c>
      <c r="C112" s="2">
        <v>7552318</v>
      </c>
    </row>
    <row r="113" spans="1:3">
      <c r="A113" s="5">
        <v>31</v>
      </c>
      <c r="B113">
        <f t="shared" si="1"/>
        <v>-11.5</v>
      </c>
      <c r="C113" s="2">
        <v>8249574</v>
      </c>
    </row>
    <row r="114" spans="1:3">
      <c r="A114" s="5">
        <v>31</v>
      </c>
      <c r="B114">
        <f t="shared" si="1"/>
        <v>-11.5</v>
      </c>
      <c r="C114" s="2">
        <v>16407000</v>
      </c>
    </row>
    <row r="115" spans="1:3">
      <c r="A115" s="5">
        <v>31</v>
      </c>
      <c r="B115">
        <f t="shared" si="1"/>
        <v>-11.5</v>
      </c>
      <c r="C115" s="2">
        <v>4067564</v>
      </c>
    </row>
    <row r="116" spans="1:3">
      <c r="A116" s="5">
        <v>31</v>
      </c>
      <c r="B116">
        <f t="shared" si="1"/>
        <v>-11.5</v>
      </c>
      <c r="C116" s="2">
        <v>24692144</v>
      </c>
    </row>
    <row r="117" spans="1:3">
      <c r="A117" s="5">
        <v>31</v>
      </c>
      <c r="B117">
        <f t="shared" si="1"/>
        <v>-11.5</v>
      </c>
      <c r="C117" s="2">
        <v>91700000</v>
      </c>
    </row>
    <row r="118" spans="1:3">
      <c r="A118" s="5">
        <v>30</v>
      </c>
      <c r="B118">
        <f t="shared" si="1"/>
        <v>-12.5</v>
      </c>
      <c r="C118" s="2">
        <v>199085847</v>
      </c>
    </row>
    <row r="119" spans="1:3">
      <c r="A119" s="5">
        <v>30</v>
      </c>
      <c r="B119">
        <f t="shared" si="1"/>
        <v>-12.5</v>
      </c>
      <c r="C119" s="2">
        <v>51820000</v>
      </c>
    </row>
    <row r="120" spans="1:3">
      <c r="A120" s="5">
        <v>29</v>
      </c>
      <c r="B120">
        <f t="shared" si="1"/>
        <v>-13.5</v>
      </c>
      <c r="C120" s="2">
        <v>9754830</v>
      </c>
    </row>
    <row r="121" spans="1:3">
      <c r="A121" s="5">
        <v>29</v>
      </c>
      <c r="B121">
        <f t="shared" si="1"/>
        <v>-13.5</v>
      </c>
      <c r="C121" s="2">
        <v>735554</v>
      </c>
    </row>
    <row r="122" spans="1:3">
      <c r="A122" s="5">
        <v>29</v>
      </c>
      <c r="B122">
        <f t="shared" si="1"/>
        <v>-13.5</v>
      </c>
      <c r="C122" s="2">
        <v>146600000</v>
      </c>
    </row>
    <row r="123" spans="1:3">
      <c r="A123" s="5">
        <v>29</v>
      </c>
      <c r="B123">
        <f t="shared" si="1"/>
        <v>-13.5</v>
      </c>
      <c r="C123" s="2">
        <v>6190280</v>
      </c>
    </row>
    <row r="124" spans="1:3">
      <c r="A124" s="5">
        <v>28</v>
      </c>
      <c r="B124">
        <f t="shared" si="1"/>
        <v>-14.5</v>
      </c>
      <c r="C124" s="2">
        <v>1882450</v>
      </c>
    </row>
    <row r="125" spans="1:3">
      <c r="A125" s="5">
        <v>28</v>
      </c>
      <c r="B125">
        <f t="shared" si="1"/>
        <v>-14.5</v>
      </c>
      <c r="C125" s="2">
        <v>15806675</v>
      </c>
    </row>
    <row r="126" spans="1:3">
      <c r="A126" s="5">
        <v>28</v>
      </c>
      <c r="B126">
        <f t="shared" si="1"/>
        <v>-14.5</v>
      </c>
      <c r="C126" s="2">
        <v>17693500</v>
      </c>
    </row>
    <row r="127" spans="1:3">
      <c r="A127" s="5">
        <v>28</v>
      </c>
      <c r="B127">
        <f t="shared" si="1"/>
        <v>-14.5</v>
      </c>
      <c r="C127" s="2">
        <v>6000000</v>
      </c>
    </row>
    <row r="128" spans="1:3">
      <c r="A128" s="5">
        <v>28</v>
      </c>
      <c r="B128">
        <f t="shared" si="1"/>
        <v>-14.5</v>
      </c>
      <c r="C128" s="2">
        <v>4467000</v>
      </c>
    </row>
    <row r="129" spans="1:3">
      <c r="A129" s="5">
        <v>28</v>
      </c>
      <c r="B129">
        <f t="shared" si="1"/>
        <v>-14.5</v>
      </c>
      <c r="C129" s="2">
        <v>22434363</v>
      </c>
    </row>
    <row r="130" spans="1:3">
      <c r="A130" s="5">
        <v>28</v>
      </c>
      <c r="B130">
        <f t="shared" si="1"/>
        <v>-14.5</v>
      </c>
      <c r="C130" s="2">
        <v>1201542</v>
      </c>
    </row>
    <row r="131" spans="1:3">
      <c r="A131" s="5">
        <v>27</v>
      </c>
      <c r="B131">
        <f t="shared" ref="B131:B169" si="2">A131-42.5</f>
        <v>-15.5</v>
      </c>
      <c r="C131" s="2">
        <v>22534532</v>
      </c>
    </row>
    <row r="132" spans="1:3">
      <c r="A132" s="5">
        <v>27</v>
      </c>
      <c r="B132">
        <f t="shared" si="2"/>
        <v>-15.5</v>
      </c>
      <c r="C132" s="2">
        <v>79200000</v>
      </c>
    </row>
    <row r="133" spans="1:3">
      <c r="A133" s="5">
        <v>27</v>
      </c>
      <c r="B133">
        <f t="shared" si="2"/>
        <v>-15.5</v>
      </c>
      <c r="C133" s="2">
        <v>26494504</v>
      </c>
    </row>
    <row r="134" spans="1:3">
      <c r="A134" s="5">
        <v>27</v>
      </c>
      <c r="B134">
        <f t="shared" si="2"/>
        <v>-15.5</v>
      </c>
      <c r="C134" s="2">
        <v>6167237</v>
      </c>
    </row>
    <row r="135" spans="1:3">
      <c r="A135" s="5">
        <v>27</v>
      </c>
      <c r="B135">
        <f t="shared" si="2"/>
        <v>-15.5</v>
      </c>
      <c r="C135" s="2">
        <v>6783272</v>
      </c>
    </row>
    <row r="136" spans="1:3">
      <c r="A136" s="5">
        <v>27</v>
      </c>
      <c r="B136">
        <f t="shared" si="2"/>
        <v>-15.5</v>
      </c>
      <c r="C136" s="2">
        <v>42539010</v>
      </c>
    </row>
    <row r="137" spans="1:3">
      <c r="A137" s="5">
        <v>26</v>
      </c>
      <c r="B137">
        <f t="shared" si="2"/>
        <v>-16.5</v>
      </c>
      <c r="C137" s="2">
        <v>798000</v>
      </c>
    </row>
    <row r="138" spans="1:3">
      <c r="A138" s="5">
        <v>26</v>
      </c>
      <c r="B138">
        <f t="shared" si="2"/>
        <v>-16.5</v>
      </c>
      <c r="C138" s="2">
        <v>182202000</v>
      </c>
    </row>
    <row r="139" spans="1:3">
      <c r="A139" s="5">
        <v>26</v>
      </c>
      <c r="B139">
        <f t="shared" si="2"/>
        <v>-16.5</v>
      </c>
      <c r="C139" s="2">
        <v>8610000</v>
      </c>
    </row>
    <row r="140" spans="1:3">
      <c r="A140" s="5">
        <v>25</v>
      </c>
      <c r="B140">
        <f t="shared" si="2"/>
        <v>-17.5</v>
      </c>
      <c r="C140" s="2">
        <v>171700000</v>
      </c>
    </row>
    <row r="141" spans="1:3">
      <c r="A141" s="5">
        <v>25</v>
      </c>
      <c r="B141">
        <f t="shared" si="2"/>
        <v>-17.5</v>
      </c>
      <c r="C141" s="2">
        <v>8746128</v>
      </c>
    </row>
    <row r="142" spans="1:3">
      <c r="A142" s="5">
        <v>25</v>
      </c>
      <c r="B142">
        <f t="shared" si="2"/>
        <v>-17.5</v>
      </c>
      <c r="C142" s="2">
        <v>45010056</v>
      </c>
    </row>
    <row r="143" spans="1:3">
      <c r="A143" s="5">
        <v>25</v>
      </c>
      <c r="B143">
        <f t="shared" si="2"/>
        <v>-17.5</v>
      </c>
      <c r="C143" s="2">
        <v>6803699</v>
      </c>
    </row>
    <row r="144" spans="1:3">
      <c r="A144" s="5">
        <v>25</v>
      </c>
      <c r="B144">
        <f t="shared" si="2"/>
        <v>-17.5</v>
      </c>
      <c r="C144" s="2">
        <v>7059653</v>
      </c>
    </row>
    <row r="145" spans="1:3">
      <c r="A145" s="5">
        <v>25</v>
      </c>
      <c r="B145">
        <f t="shared" si="2"/>
        <v>-17.5</v>
      </c>
      <c r="C145" s="2">
        <v>37873253</v>
      </c>
    </row>
    <row r="146" spans="1:3">
      <c r="A146" s="5">
        <v>24</v>
      </c>
      <c r="B146">
        <f t="shared" si="2"/>
        <v>-18.5</v>
      </c>
      <c r="C146" s="2">
        <v>4709000</v>
      </c>
    </row>
    <row r="147" spans="1:3">
      <c r="A147" s="5">
        <v>23</v>
      </c>
      <c r="B147">
        <f t="shared" si="2"/>
        <v>-19.5</v>
      </c>
      <c r="C147" s="2">
        <v>4662446</v>
      </c>
    </row>
    <row r="148" spans="1:3">
      <c r="A148" s="5">
        <v>22</v>
      </c>
      <c r="B148">
        <f t="shared" si="2"/>
        <v>-20.5</v>
      </c>
      <c r="C148" s="2">
        <v>13670084</v>
      </c>
    </row>
    <row r="149" spans="1:3">
      <c r="A149" s="5">
        <v>22</v>
      </c>
      <c r="B149">
        <f t="shared" si="2"/>
        <v>-20.5</v>
      </c>
      <c r="C149" s="2">
        <v>81680000</v>
      </c>
    </row>
    <row r="150" spans="1:3">
      <c r="A150" s="5">
        <v>22</v>
      </c>
      <c r="B150">
        <f t="shared" si="2"/>
        <v>-20.5</v>
      </c>
      <c r="C150" s="2">
        <v>51486253</v>
      </c>
    </row>
    <row r="151" spans="1:3">
      <c r="A151" s="5">
        <v>21</v>
      </c>
      <c r="B151">
        <f t="shared" si="2"/>
        <v>-21.5</v>
      </c>
      <c r="C151" s="2">
        <v>11178921</v>
      </c>
    </row>
    <row r="152" spans="1:3">
      <c r="A152" s="5">
        <v>21</v>
      </c>
      <c r="B152">
        <f t="shared" si="2"/>
        <v>-21.5</v>
      </c>
      <c r="C152" s="2">
        <v>15458332</v>
      </c>
    </row>
    <row r="153" spans="1:3">
      <c r="A153" s="5">
        <v>21</v>
      </c>
      <c r="B153">
        <f t="shared" si="2"/>
        <v>-21.5</v>
      </c>
      <c r="C153" s="2">
        <v>12973808</v>
      </c>
    </row>
    <row r="154" spans="1:3">
      <c r="A154" s="5">
        <v>19</v>
      </c>
      <c r="B154">
        <f t="shared" si="2"/>
        <v>-23.5</v>
      </c>
      <c r="C154" s="2">
        <v>31576400</v>
      </c>
    </row>
    <row r="155" spans="1:3">
      <c r="A155" s="5">
        <v>18</v>
      </c>
      <c r="B155">
        <f t="shared" si="2"/>
        <v>-24.5</v>
      </c>
      <c r="C155" s="2">
        <v>6380803</v>
      </c>
    </row>
    <row r="156" spans="1:3">
      <c r="A156" s="6">
        <v>18</v>
      </c>
      <c r="B156">
        <f t="shared" si="2"/>
        <v>-24.5</v>
      </c>
      <c r="C156" s="2">
        <v>17064854</v>
      </c>
    </row>
    <row r="157" spans="1:3">
      <c r="A157" s="5">
        <v>18</v>
      </c>
      <c r="B157">
        <f t="shared" si="2"/>
        <v>-24.5</v>
      </c>
      <c r="C157" s="2">
        <v>5171943</v>
      </c>
    </row>
    <row r="158" spans="1:3">
      <c r="A158" s="5">
        <v>18</v>
      </c>
      <c r="B158">
        <f t="shared" si="2"/>
        <v>-24.5</v>
      </c>
      <c r="C158" s="2">
        <v>25408000</v>
      </c>
    </row>
    <row r="159" spans="1:3">
      <c r="A159" s="5">
        <v>17</v>
      </c>
      <c r="B159">
        <f t="shared" si="2"/>
        <v>-25.5</v>
      </c>
      <c r="C159" s="2">
        <v>10604000</v>
      </c>
    </row>
    <row r="160" spans="1:3">
      <c r="A160" s="5">
        <v>17</v>
      </c>
      <c r="B160">
        <f t="shared" si="2"/>
        <v>-25.5</v>
      </c>
      <c r="C160" s="2">
        <v>1693398</v>
      </c>
    </row>
    <row r="161" spans="1:6">
      <c r="A161" s="5">
        <v>17</v>
      </c>
      <c r="B161">
        <f t="shared" si="2"/>
        <v>-25.5</v>
      </c>
      <c r="C161" s="2">
        <v>31416000</v>
      </c>
    </row>
    <row r="162" spans="1:6">
      <c r="A162" s="5">
        <v>16</v>
      </c>
      <c r="B162">
        <f t="shared" si="2"/>
        <v>-26.5</v>
      </c>
      <c r="C162" s="2">
        <v>37056169</v>
      </c>
    </row>
    <row r="163" spans="1:6">
      <c r="A163" s="5">
        <v>16</v>
      </c>
      <c r="B163">
        <f t="shared" si="2"/>
        <v>-26.5</v>
      </c>
      <c r="C163" s="2">
        <v>6411776</v>
      </c>
    </row>
    <row r="164" spans="1:6">
      <c r="A164" s="5">
        <v>15</v>
      </c>
      <c r="B164">
        <f t="shared" si="2"/>
        <v>-27.5</v>
      </c>
      <c r="C164" s="2">
        <v>24383301</v>
      </c>
    </row>
    <row r="165" spans="1:6">
      <c r="A165" s="5">
        <v>15</v>
      </c>
      <c r="B165">
        <f t="shared" si="2"/>
        <v>-27.5</v>
      </c>
      <c r="C165" s="2">
        <v>12340000</v>
      </c>
    </row>
    <row r="166" spans="1:6">
      <c r="A166" s="5">
        <v>12</v>
      </c>
      <c r="B166">
        <f t="shared" si="2"/>
        <v>-30.5</v>
      </c>
      <c r="C166" s="2">
        <v>40235000</v>
      </c>
    </row>
    <row r="167" spans="1:6">
      <c r="A167" s="5">
        <v>11</v>
      </c>
      <c r="B167">
        <f t="shared" si="2"/>
        <v>-31.5</v>
      </c>
      <c r="C167" s="1">
        <v>32564342</v>
      </c>
    </row>
    <row r="168" spans="1:6">
      <c r="A168" s="5">
        <v>8</v>
      </c>
      <c r="B168">
        <f t="shared" si="2"/>
        <v>-34.5</v>
      </c>
      <c r="C168" s="1">
        <v>24895000</v>
      </c>
    </row>
    <row r="169" spans="1:6">
      <c r="A169" s="5">
        <v>8</v>
      </c>
      <c r="B169">
        <f t="shared" si="2"/>
        <v>-34.5</v>
      </c>
      <c r="C169" s="2">
        <v>10816143</v>
      </c>
    </row>
    <row r="175" spans="1:6">
      <c r="A175" t="s">
        <v>179</v>
      </c>
      <c r="B175" t="s">
        <v>1</v>
      </c>
      <c r="C175" t="s">
        <v>174</v>
      </c>
      <c r="D175" t="s">
        <v>187</v>
      </c>
      <c r="E175" t="s">
        <v>1</v>
      </c>
      <c r="F175" t="s">
        <v>177</v>
      </c>
    </row>
    <row r="176" spans="1:6">
      <c r="A176" t="s">
        <v>94</v>
      </c>
      <c r="B176">
        <v>91162000</v>
      </c>
      <c r="C176">
        <v>-6.5</v>
      </c>
      <c r="D176">
        <f>F176-36.4</f>
        <v>-0.39999999999999858</v>
      </c>
      <c r="E176">
        <v>91162000</v>
      </c>
      <c r="F176">
        <v>36</v>
      </c>
    </row>
    <row r="177" spans="1:6">
      <c r="A177" t="s">
        <v>51</v>
      </c>
      <c r="B177">
        <v>30770375</v>
      </c>
      <c r="C177">
        <v>9.5</v>
      </c>
      <c r="D177">
        <f t="shared" ref="D177:D197" si="3">F177-36.4</f>
        <v>15.600000000000001</v>
      </c>
      <c r="E177">
        <v>30770375</v>
      </c>
      <c r="F177">
        <v>52</v>
      </c>
    </row>
    <row r="178" spans="1:6">
      <c r="A178" t="s">
        <v>47</v>
      </c>
      <c r="B178">
        <v>9531712</v>
      </c>
      <c r="C178">
        <v>10.5</v>
      </c>
      <c r="D178">
        <f t="shared" si="3"/>
        <v>16.600000000000001</v>
      </c>
      <c r="E178">
        <v>9531712</v>
      </c>
      <c r="F178">
        <v>53</v>
      </c>
    </row>
    <row r="179" spans="1:6">
      <c r="A179" t="s">
        <v>35</v>
      </c>
      <c r="B179">
        <v>8502900</v>
      </c>
      <c r="C179">
        <v>18.5</v>
      </c>
      <c r="D179">
        <f>F179-36.4</f>
        <v>24.6</v>
      </c>
      <c r="E179">
        <v>8502900</v>
      </c>
      <c r="F179">
        <v>61</v>
      </c>
    </row>
    <row r="180" spans="1:6">
      <c r="A180" t="s">
        <v>159</v>
      </c>
      <c r="B180">
        <v>17064854</v>
      </c>
      <c r="C180">
        <v>-24.5</v>
      </c>
      <c r="D180">
        <f t="shared" si="3"/>
        <v>-18.399999999999999</v>
      </c>
      <c r="E180">
        <v>17064854</v>
      </c>
      <c r="F180">
        <v>18</v>
      </c>
    </row>
    <row r="181" spans="1:6">
      <c r="A181" t="s">
        <v>165</v>
      </c>
      <c r="B181">
        <v>37056169</v>
      </c>
      <c r="C181">
        <v>-26.5</v>
      </c>
      <c r="D181">
        <f t="shared" si="3"/>
        <v>-20.399999999999999</v>
      </c>
      <c r="E181">
        <v>37056169</v>
      </c>
      <c r="F181">
        <v>16</v>
      </c>
    </row>
    <row r="182" spans="1:6">
      <c r="A182" t="s">
        <v>135</v>
      </c>
      <c r="B182">
        <v>79200000</v>
      </c>
      <c r="C182">
        <v>-15.5</v>
      </c>
      <c r="D182">
        <f t="shared" si="3"/>
        <v>-9.3999999999999986</v>
      </c>
      <c r="E182">
        <v>79200000</v>
      </c>
      <c r="F182">
        <v>27</v>
      </c>
    </row>
    <row r="183" spans="1:6">
      <c r="A183" t="s">
        <v>70</v>
      </c>
      <c r="B183">
        <v>79463663</v>
      </c>
      <c r="C183">
        <v>-0.5</v>
      </c>
      <c r="D183">
        <f t="shared" si="3"/>
        <v>5.6000000000000014</v>
      </c>
      <c r="E183">
        <v>79463663</v>
      </c>
      <c r="F183">
        <v>42</v>
      </c>
    </row>
    <row r="184" spans="1:6">
      <c r="A184" t="s">
        <v>178</v>
      </c>
      <c r="B184">
        <v>5779760</v>
      </c>
      <c r="C184">
        <v>27.5</v>
      </c>
      <c r="D184">
        <f t="shared" si="3"/>
        <v>33.6</v>
      </c>
      <c r="E184">
        <v>5779760</v>
      </c>
      <c r="F184">
        <v>70</v>
      </c>
    </row>
    <row r="185" spans="1:6">
      <c r="A185" t="s">
        <v>62</v>
      </c>
      <c r="B185">
        <v>3286936</v>
      </c>
      <c r="C185">
        <v>2.5</v>
      </c>
      <c r="D185">
        <f t="shared" si="3"/>
        <v>8.6000000000000014</v>
      </c>
      <c r="E185">
        <v>3286936</v>
      </c>
      <c r="F185">
        <v>45</v>
      </c>
    </row>
    <row r="186" spans="1:6">
      <c r="A186" t="s">
        <v>161</v>
      </c>
      <c r="B186">
        <v>25408000</v>
      </c>
      <c r="C186">
        <v>-24.5</v>
      </c>
      <c r="D186">
        <f t="shared" si="3"/>
        <v>-18.399999999999999</v>
      </c>
      <c r="E186">
        <v>25408000</v>
      </c>
      <c r="F186">
        <v>18</v>
      </c>
    </row>
    <row r="187" spans="1:6">
      <c r="A187" t="s">
        <v>24</v>
      </c>
      <c r="B187">
        <v>2545603</v>
      </c>
      <c r="C187">
        <v>28.5</v>
      </c>
      <c r="D187">
        <f t="shared" si="3"/>
        <v>34.6</v>
      </c>
      <c r="E187">
        <v>2545603</v>
      </c>
      <c r="F187">
        <v>71</v>
      </c>
    </row>
    <row r="188" spans="1:6">
      <c r="A188" t="s">
        <v>52</v>
      </c>
      <c r="B188">
        <v>1343000</v>
      </c>
      <c r="C188">
        <v>8.5</v>
      </c>
      <c r="D188">
        <f t="shared" si="3"/>
        <v>14.600000000000001</v>
      </c>
      <c r="E188">
        <v>1343000</v>
      </c>
      <c r="F188">
        <v>51</v>
      </c>
    </row>
    <row r="189" spans="1:6">
      <c r="A189" t="s">
        <v>166</v>
      </c>
      <c r="B189">
        <v>6411776</v>
      </c>
      <c r="C189">
        <v>-26.5</v>
      </c>
      <c r="D189">
        <f t="shared" si="3"/>
        <v>-20.399999999999999</v>
      </c>
      <c r="E189">
        <v>6411776</v>
      </c>
      <c r="F189">
        <v>16</v>
      </c>
    </row>
    <row r="190" spans="1:6">
      <c r="A190" t="s">
        <v>93</v>
      </c>
      <c r="B190">
        <v>40400000</v>
      </c>
      <c r="C190">
        <v>-6.5</v>
      </c>
      <c r="D190">
        <f t="shared" si="3"/>
        <v>-0.39999999999999858</v>
      </c>
      <c r="E190">
        <v>40400000</v>
      </c>
      <c r="F190">
        <v>36</v>
      </c>
    </row>
    <row r="191" spans="1:6">
      <c r="A191" t="s">
        <v>180</v>
      </c>
      <c r="B191">
        <v>40235000</v>
      </c>
      <c r="C191">
        <v>-30.5</v>
      </c>
      <c r="D191">
        <f t="shared" si="3"/>
        <v>-24.4</v>
      </c>
      <c r="E191">
        <v>40235000</v>
      </c>
      <c r="F191">
        <v>12</v>
      </c>
    </row>
    <row r="192" spans="1:6">
      <c r="A192" t="s">
        <v>168</v>
      </c>
      <c r="B192">
        <v>12340000</v>
      </c>
      <c r="C192">
        <v>-27.5</v>
      </c>
      <c r="D192">
        <f t="shared" si="3"/>
        <v>-21.4</v>
      </c>
      <c r="E192">
        <v>12340000</v>
      </c>
      <c r="F192">
        <v>15</v>
      </c>
    </row>
    <row r="193" spans="1:6">
      <c r="A193" t="s">
        <v>96</v>
      </c>
      <c r="B193">
        <v>33848242</v>
      </c>
      <c r="C193">
        <v>-6.5</v>
      </c>
      <c r="D193">
        <f t="shared" si="3"/>
        <v>-0.39999999999999858</v>
      </c>
      <c r="E193">
        <v>33848242</v>
      </c>
      <c r="F193">
        <v>36</v>
      </c>
    </row>
    <row r="194" spans="1:6">
      <c r="A194" t="s">
        <v>181</v>
      </c>
      <c r="B194">
        <v>10982754</v>
      </c>
      <c r="C194">
        <v>-4.5</v>
      </c>
      <c r="D194">
        <f t="shared" si="3"/>
        <v>1.6000000000000014</v>
      </c>
      <c r="E194">
        <v>10982754</v>
      </c>
      <c r="F194">
        <v>38</v>
      </c>
    </row>
    <row r="195" spans="1:6">
      <c r="A195" t="s">
        <v>118</v>
      </c>
      <c r="B195">
        <v>4067564</v>
      </c>
      <c r="C195">
        <v>-11.5</v>
      </c>
      <c r="D195">
        <f t="shared" si="3"/>
        <v>-5.3999999999999986</v>
      </c>
      <c r="E195">
        <v>4067564</v>
      </c>
      <c r="F195">
        <v>31</v>
      </c>
    </row>
    <row r="196" spans="1:6">
      <c r="A196" t="s">
        <v>100</v>
      </c>
      <c r="B196">
        <v>14517176</v>
      </c>
      <c r="C196">
        <v>-7.5</v>
      </c>
      <c r="D196">
        <f t="shared" si="3"/>
        <v>-1.3999999999999986</v>
      </c>
      <c r="E196">
        <v>14517176</v>
      </c>
      <c r="F196">
        <v>35</v>
      </c>
    </row>
    <row r="197" spans="1:6">
      <c r="A197" t="s">
        <v>151</v>
      </c>
      <c r="B197">
        <v>13670084</v>
      </c>
      <c r="C197">
        <v>-20.5</v>
      </c>
      <c r="D197">
        <f t="shared" si="3"/>
        <v>-14.399999999999999</v>
      </c>
      <c r="E197">
        <v>13670084</v>
      </c>
      <c r="F197">
        <v>22</v>
      </c>
    </row>
    <row r="199" spans="1:6">
      <c r="A199" t="s">
        <v>188</v>
      </c>
      <c r="B199">
        <f>AVERAGE(F176:F197)</f>
        <v>36.409090909090907</v>
      </c>
    </row>
    <row r="207" spans="1:6">
      <c r="A207" t="s">
        <v>184</v>
      </c>
    </row>
    <row r="208" spans="1:6">
      <c r="A208" t="s">
        <v>0</v>
      </c>
      <c r="B208" t="s">
        <v>177</v>
      </c>
      <c r="C208" t="s">
        <v>189</v>
      </c>
      <c r="D208" t="s">
        <v>1</v>
      </c>
    </row>
    <row r="209" spans="1:4">
      <c r="A209" t="s">
        <v>15</v>
      </c>
      <c r="B209">
        <v>79</v>
      </c>
      <c r="C209">
        <f>B209-42.5</f>
        <v>36.5</v>
      </c>
      <c r="D209">
        <v>24104700</v>
      </c>
    </row>
    <row r="210" spans="1:4">
      <c r="A210" t="s">
        <v>143</v>
      </c>
      <c r="B210">
        <v>25</v>
      </c>
      <c r="C210">
        <f>B210-42.5</f>
        <v>-17.5</v>
      </c>
      <c r="D210">
        <v>171700000</v>
      </c>
    </row>
    <row r="211" spans="1:4">
      <c r="A211" t="s">
        <v>29</v>
      </c>
      <c r="B211">
        <v>65</v>
      </c>
      <c r="C211">
        <f t="shared" ref="C211:C235" si="4">B211-42.5</f>
        <v>22.5</v>
      </c>
      <c r="D211">
        <v>742737</v>
      </c>
    </row>
    <row r="212" spans="1:4">
      <c r="A212" t="s">
        <v>155</v>
      </c>
      <c r="B212">
        <v>21</v>
      </c>
      <c r="C212">
        <f t="shared" si="4"/>
        <v>-21.5</v>
      </c>
      <c r="D212">
        <v>15458332</v>
      </c>
    </row>
    <row r="213" spans="1:4">
      <c r="A213" t="s">
        <v>20</v>
      </c>
      <c r="B213">
        <v>75</v>
      </c>
      <c r="C213">
        <f t="shared" si="4"/>
        <v>32.5</v>
      </c>
      <c r="D213">
        <v>7234800</v>
      </c>
    </row>
    <row r="214" spans="1:4">
      <c r="A214" t="s">
        <v>80</v>
      </c>
      <c r="B214">
        <v>38</v>
      </c>
      <c r="C214">
        <f t="shared" si="4"/>
        <v>-4.5</v>
      </c>
      <c r="D214">
        <v>1276267000</v>
      </c>
    </row>
    <row r="215" spans="1:4">
      <c r="A215" t="s">
        <v>95</v>
      </c>
      <c r="B215">
        <v>36</v>
      </c>
      <c r="C215">
        <f t="shared" si="4"/>
        <v>-6.5</v>
      </c>
      <c r="D215">
        <v>255461700</v>
      </c>
    </row>
    <row r="216" spans="1:4">
      <c r="A216" t="s">
        <v>22</v>
      </c>
      <c r="B216">
        <v>75</v>
      </c>
      <c r="C216">
        <f t="shared" si="4"/>
        <v>32.5</v>
      </c>
      <c r="D216">
        <v>126919659</v>
      </c>
    </row>
    <row r="217" spans="1:4">
      <c r="A217" t="s">
        <v>171</v>
      </c>
      <c r="B217">
        <v>8</v>
      </c>
      <c r="C217">
        <f t="shared" si="4"/>
        <v>-34.5</v>
      </c>
      <c r="D217">
        <v>24895000</v>
      </c>
    </row>
    <row r="218" spans="1:4">
      <c r="A218" t="s">
        <v>40</v>
      </c>
      <c r="B218">
        <v>54</v>
      </c>
      <c r="C218">
        <f t="shared" si="4"/>
        <v>11.5</v>
      </c>
      <c r="D218">
        <v>50801405</v>
      </c>
    </row>
    <row r="219" spans="1:4">
      <c r="A219" t="s">
        <v>146</v>
      </c>
      <c r="B219">
        <v>25</v>
      </c>
      <c r="C219">
        <f t="shared" si="4"/>
        <v>-17.5</v>
      </c>
      <c r="D219">
        <v>6803699</v>
      </c>
    </row>
    <row r="220" spans="1:4">
      <c r="A220" t="s">
        <v>56</v>
      </c>
      <c r="B220">
        <v>50</v>
      </c>
      <c r="C220">
        <f t="shared" si="4"/>
        <v>7.5</v>
      </c>
      <c r="D220">
        <v>31068000</v>
      </c>
    </row>
    <row r="221" spans="1:4">
      <c r="A221" t="s">
        <v>75</v>
      </c>
      <c r="B221">
        <v>39</v>
      </c>
      <c r="C221">
        <f t="shared" si="4"/>
        <v>-3.5</v>
      </c>
      <c r="D221">
        <v>3081677</v>
      </c>
    </row>
    <row r="222" spans="1:4">
      <c r="A222" t="s">
        <v>153</v>
      </c>
      <c r="B222">
        <v>22</v>
      </c>
      <c r="C222">
        <f t="shared" si="4"/>
        <v>-20.5</v>
      </c>
      <c r="D222">
        <v>51486253</v>
      </c>
    </row>
    <row r="223" spans="1:4">
      <c r="A223" t="s">
        <v>136</v>
      </c>
      <c r="B223">
        <v>27</v>
      </c>
      <c r="C223">
        <f t="shared" si="4"/>
        <v>-15.5</v>
      </c>
      <c r="D223">
        <v>26494504</v>
      </c>
    </row>
    <row r="224" spans="1:4">
      <c r="A224" t="s">
        <v>6</v>
      </c>
      <c r="B224">
        <v>91</v>
      </c>
      <c r="C224">
        <f t="shared" si="4"/>
        <v>48.5</v>
      </c>
      <c r="D224">
        <v>4691480</v>
      </c>
    </row>
    <row r="225" spans="1:6">
      <c r="A225" t="s">
        <v>121</v>
      </c>
      <c r="B225">
        <v>30</v>
      </c>
      <c r="C225">
        <f t="shared" si="4"/>
        <v>-12.5</v>
      </c>
      <c r="D225">
        <v>199085847</v>
      </c>
    </row>
    <row r="226" spans="1:6">
      <c r="A226" t="s">
        <v>190</v>
      </c>
      <c r="B226">
        <v>25</v>
      </c>
      <c r="C226">
        <f t="shared" si="4"/>
        <v>-17.5</v>
      </c>
      <c r="D226">
        <v>7059653</v>
      </c>
    </row>
    <row r="227" spans="1:6">
      <c r="A227" t="s">
        <v>102</v>
      </c>
      <c r="B227">
        <v>35</v>
      </c>
      <c r="C227">
        <f t="shared" si="4"/>
        <v>-7.5</v>
      </c>
      <c r="D227">
        <v>102580000</v>
      </c>
    </row>
    <row r="228" spans="1:6">
      <c r="A228" t="s">
        <v>10</v>
      </c>
      <c r="B228">
        <v>85</v>
      </c>
      <c r="C228">
        <f t="shared" si="4"/>
        <v>42.5</v>
      </c>
      <c r="D228">
        <v>8211700</v>
      </c>
    </row>
    <row r="229" spans="1:6">
      <c r="A229" t="s">
        <v>91</v>
      </c>
      <c r="B229">
        <v>37</v>
      </c>
      <c r="C229">
        <f t="shared" si="4"/>
        <v>-5.5</v>
      </c>
      <c r="D229">
        <v>20277597</v>
      </c>
    </row>
    <row r="230" spans="1:6">
      <c r="A230" t="s">
        <v>33</v>
      </c>
      <c r="B230">
        <v>62</v>
      </c>
      <c r="C230">
        <f t="shared" si="4"/>
        <v>19.5</v>
      </c>
      <c r="D230">
        <v>23476640</v>
      </c>
    </row>
    <row r="231" spans="1:6">
      <c r="A231" t="s">
        <v>81</v>
      </c>
      <c r="B231">
        <v>38</v>
      </c>
      <c r="C231">
        <f t="shared" si="4"/>
        <v>-4.5</v>
      </c>
      <c r="D231">
        <v>67959000</v>
      </c>
    </row>
    <row r="232" spans="1:6">
      <c r="A232" t="s">
        <v>133</v>
      </c>
      <c r="B232">
        <v>28</v>
      </c>
      <c r="C232">
        <f t="shared" si="4"/>
        <v>-14.5</v>
      </c>
      <c r="D232">
        <v>1201542</v>
      </c>
    </row>
    <row r="233" spans="1:6">
      <c r="A233" t="s">
        <v>120</v>
      </c>
      <c r="B233">
        <v>31</v>
      </c>
      <c r="C233">
        <f t="shared" si="4"/>
        <v>-11.5</v>
      </c>
      <c r="D233">
        <v>91700000</v>
      </c>
    </row>
    <row r="234" spans="1:6">
      <c r="A234" t="s">
        <v>88</v>
      </c>
      <c r="B234">
        <v>37</v>
      </c>
      <c r="C234">
        <f t="shared" si="4"/>
        <v>-5.5</v>
      </c>
      <c r="D234">
        <v>1376049000</v>
      </c>
    </row>
    <row r="235" spans="1:6">
      <c r="A235" t="s">
        <v>170</v>
      </c>
      <c r="B235">
        <v>11</v>
      </c>
      <c r="C235">
        <f t="shared" si="4"/>
        <v>-31.5</v>
      </c>
      <c r="D235">
        <v>32564342</v>
      </c>
    </row>
    <row r="237" spans="1:6">
      <c r="A237" t="s">
        <v>191</v>
      </c>
      <c r="B237">
        <f>AVERAGE(B209:B235)</f>
        <v>42.555555555555557</v>
      </c>
    </row>
    <row r="239" spans="1:6">
      <c r="C239" t="s">
        <v>192</v>
      </c>
    </row>
    <row r="240" spans="1:6">
      <c r="C240" t="s">
        <v>0</v>
      </c>
      <c r="D240" t="s">
        <v>193</v>
      </c>
      <c r="E240" t="s">
        <v>194</v>
      </c>
      <c r="F240" t="s">
        <v>1</v>
      </c>
    </row>
    <row r="241" spans="3:6">
      <c r="C241" t="s">
        <v>16</v>
      </c>
      <c r="D241">
        <v>79</v>
      </c>
      <c r="E241">
        <f>D241-60.1</f>
        <v>18.899999999999999</v>
      </c>
      <c r="F241">
        <v>332529</v>
      </c>
    </row>
    <row r="242" spans="3:6">
      <c r="C242" t="s">
        <v>21</v>
      </c>
      <c r="D242">
        <v>75</v>
      </c>
      <c r="E242">
        <f t="shared" ref="E242:E279" si="5">D242-60.1</f>
        <v>14.899999999999999</v>
      </c>
      <c r="F242">
        <v>6378000</v>
      </c>
    </row>
    <row r="243" spans="3:6">
      <c r="C243" t="s">
        <v>14</v>
      </c>
      <c r="D243">
        <v>81</v>
      </c>
      <c r="E243">
        <f t="shared" si="5"/>
        <v>20.9</v>
      </c>
      <c r="F243">
        <v>64716000</v>
      </c>
    </row>
    <row r="244" spans="3:6">
      <c r="C244" t="s">
        <v>31</v>
      </c>
      <c r="D244">
        <v>64</v>
      </c>
      <c r="E244">
        <f t="shared" si="5"/>
        <v>3.8999999999999986</v>
      </c>
      <c r="F244">
        <v>10427301</v>
      </c>
    </row>
    <row r="245" spans="3:6">
      <c r="C245" t="s">
        <v>38</v>
      </c>
      <c r="D245">
        <v>58</v>
      </c>
      <c r="E245">
        <f t="shared" si="5"/>
        <v>-2.1000000000000014</v>
      </c>
      <c r="F245">
        <v>46423064</v>
      </c>
    </row>
    <row r="246" spans="3:6">
      <c r="C246" t="s">
        <v>27</v>
      </c>
      <c r="D246">
        <v>70</v>
      </c>
      <c r="E246">
        <f t="shared" si="5"/>
        <v>9.8999999999999986</v>
      </c>
      <c r="F246">
        <v>66689000</v>
      </c>
    </row>
    <row r="247" spans="3:6">
      <c r="C247" t="s">
        <v>13</v>
      </c>
      <c r="D247">
        <v>85</v>
      </c>
      <c r="E247">
        <f t="shared" si="5"/>
        <v>24.9</v>
      </c>
      <c r="F247">
        <v>562958</v>
      </c>
    </row>
    <row r="248" spans="3:6">
      <c r="C248" t="s">
        <v>17</v>
      </c>
      <c r="D248">
        <v>77</v>
      </c>
      <c r="E248">
        <f t="shared" si="5"/>
        <v>16.899999999999999</v>
      </c>
      <c r="F248">
        <v>11250585</v>
      </c>
    </row>
    <row r="249" spans="3:6">
      <c r="C249" t="s">
        <v>7</v>
      </c>
      <c r="D249">
        <v>84</v>
      </c>
      <c r="E249">
        <f t="shared" si="5"/>
        <v>23.9</v>
      </c>
      <c r="F249">
        <v>17000059</v>
      </c>
    </row>
    <row r="250" spans="3:6">
      <c r="C250" t="s">
        <v>12</v>
      </c>
      <c r="D250">
        <v>81</v>
      </c>
      <c r="E250">
        <f t="shared" si="5"/>
        <v>20.9</v>
      </c>
      <c r="F250">
        <v>81459000</v>
      </c>
    </row>
    <row r="251" spans="3:6">
      <c r="C251" t="s">
        <v>9</v>
      </c>
      <c r="D251">
        <v>86</v>
      </c>
      <c r="E251">
        <f t="shared" si="5"/>
        <v>25.9</v>
      </c>
      <c r="F251">
        <v>8211700</v>
      </c>
    </row>
    <row r="252" spans="3:6">
      <c r="C252" t="s">
        <v>63</v>
      </c>
      <c r="D252">
        <v>44</v>
      </c>
      <c r="E252">
        <f t="shared" si="5"/>
        <v>-16.100000000000001</v>
      </c>
      <c r="F252">
        <v>60674003</v>
      </c>
    </row>
    <row r="253" spans="3:6">
      <c r="C253" t="s">
        <v>3</v>
      </c>
      <c r="D253">
        <v>91</v>
      </c>
      <c r="E253">
        <f t="shared" si="5"/>
        <v>30.9</v>
      </c>
      <c r="F253">
        <v>5707251</v>
      </c>
    </row>
    <row r="254" spans="3:6">
      <c r="C254" t="s">
        <v>8</v>
      </c>
      <c r="D254">
        <v>88</v>
      </c>
      <c r="E254">
        <f t="shared" si="5"/>
        <v>27.9</v>
      </c>
      <c r="F254">
        <v>5214900</v>
      </c>
    </row>
    <row r="255" spans="3:6">
      <c r="C255" t="s">
        <v>5</v>
      </c>
      <c r="D255">
        <v>89</v>
      </c>
      <c r="E255">
        <f t="shared" si="5"/>
        <v>28.9</v>
      </c>
      <c r="F255">
        <v>9875378</v>
      </c>
    </row>
    <row r="256" spans="3:6">
      <c r="C256" t="s">
        <v>4</v>
      </c>
      <c r="D256">
        <v>90</v>
      </c>
      <c r="E256">
        <f t="shared" si="5"/>
        <v>29.9</v>
      </c>
      <c r="F256">
        <v>5488543</v>
      </c>
    </row>
    <row r="257" spans="3:6">
      <c r="C257" t="s">
        <v>18</v>
      </c>
      <c r="D257">
        <v>76</v>
      </c>
      <c r="E257">
        <f t="shared" si="5"/>
        <v>15.899999999999999</v>
      </c>
      <c r="F257">
        <v>8662588</v>
      </c>
    </row>
    <row r="258" spans="3:6">
      <c r="C258" t="s">
        <v>39</v>
      </c>
      <c r="D258">
        <v>56</v>
      </c>
      <c r="E258">
        <f t="shared" si="5"/>
        <v>-4.1000000000000014</v>
      </c>
      <c r="F258">
        <v>10553443</v>
      </c>
    </row>
    <row r="259" spans="3:6">
      <c r="C259" t="s">
        <v>32</v>
      </c>
      <c r="D259">
        <v>63</v>
      </c>
      <c r="E259">
        <f t="shared" si="5"/>
        <v>2.8999999999999986</v>
      </c>
      <c r="F259">
        <v>38483957</v>
      </c>
    </row>
    <row r="260" spans="3:6">
      <c r="C260" t="s">
        <v>36</v>
      </c>
      <c r="D260">
        <v>59</v>
      </c>
      <c r="E260">
        <f t="shared" si="5"/>
        <v>-1.1000000000000014</v>
      </c>
      <c r="F260">
        <v>2875593</v>
      </c>
    </row>
    <row r="261" spans="3:6">
      <c r="C261" t="s">
        <v>44</v>
      </c>
      <c r="D261">
        <v>56</v>
      </c>
      <c r="E261">
        <f t="shared" si="5"/>
        <v>-4.1000000000000014</v>
      </c>
      <c r="F261">
        <v>1973700</v>
      </c>
    </row>
    <row r="262" spans="3:6">
      <c r="C262" t="s">
        <v>26</v>
      </c>
      <c r="D262">
        <v>70</v>
      </c>
      <c r="E262">
        <f t="shared" si="5"/>
        <v>9.8999999999999986</v>
      </c>
      <c r="F262">
        <v>1315944</v>
      </c>
    </row>
    <row r="263" spans="3:6">
      <c r="C263" t="s">
        <v>112</v>
      </c>
      <c r="D263">
        <v>32</v>
      </c>
      <c r="E263">
        <f t="shared" si="5"/>
        <v>-28.1</v>
      </c>
      <c r="F263">
        <v>9498700</v>
      </c>
    </row>
    <row r="264" spans="3:6">
      <c r="C264" t="s">
        <v>139</v>
      </c>
      <c r="D264">
        <v>27</v>
      </c>
      <c r="E264">
        <f t="shared" si="5"/>
        <v>-33.1</v>
      </c>
      <c r="F264">
        <v>42539010</v>
      </c>
    </row>
    <row r="265" spans="3:6">
      <c r="C265" t="s">
        <v>110</v>
      </c>
      <c r="D265">
        <v>33</v>
      </c>
      <c r="E265">
        <f t="shared" si="5"/>
        <v>-27.1</v>
      </c>
      <c r="F265">
        <v>2913281</v>
      </c>
    </row>
    <row r="266" spans="3:6">
      <c r="C266" t="s">
        <v>61</v>
      </c>
      <c r="D266">
        <v>46</v>
      </c>
      <c r="E266">
        <f t="shared" si="5"/>
        <v>-14.100000000000001</v>
      </c>
      <c r="F266">
        <v>19511000</v>
      </c>
    </row>
    <row r="267" spans="3:6">
      <c r="C267" t="s">
        <v>55</v>
      </c>
      <c r="D267">
        <v>51</v>
      </c>
      <c r="E267">
        <f t="shared" si="5"/>
        <v>-9.1000000000000014</v>
      </c>
      <c r="F267">
        <v>5426252</v>
      </c>
    </row>
    <row r="268" spans="3:6">
      <c r="C268" t="s">
        <v>54</v>
      </c>
      <c r="D268">
        <v>51</v>
      </c>
      <c r="E268">
        <f t="shared" si="5"/>
        <v>-9.1000000000000014</v>
      </c>
      <c r="F268">
        <v>9855571</v>
      </c>
    </row>
    <row r="269" spans="3:6">
      <c r="C269" t="s">
        <v>37</v>
      </c>
      <c r="D269">
        <v>60</v>
      </c>
      <c r="E269">
        <f t="shared" si="5"/>
        <v>-0.10000000000000142</v>
      </c>
      <c r="F269">
        <v>2063077</v>
      </c>
    </row>
    <row r="270" spans="3:6">
      <c r="C270" t="s">
        <v>53</v>
      </c>
      <c r="D270">
        <v>51</v>
      </c>
      <c r="E270">
        <f t="shared" si="5"/>
        <v>-9.1000000000000014</v>
      </c>
      <c r="F270">
        <v>4284889</v>
      </c>
    </row>
    <row r="271" spans="3:6">
      <c r="C271" t="s">
        <v>78</v>
      </c>
      <c r="D271">
        <v>38</v>
      </c>
      <c r="E271">
        <f t="shared" si="5"/>
        <v>-22.1</v>
      </c>
      <c r="F271">
        <v>3871643</v>
      </c>
    </row>
    <row r="272" spans="3:6">
      <c r="C272" t="s">
        <v>73</v>
      </c>
      <c r="D272">
        <v>40</v>
      </c>
      <c r="E272">
        <f t="shared" si="5"/>
        <v>-20.100000000000001</v>
      </c>
      <c r="F272">
        <v>7041599</v>
      </c>
    </row>
    <row r="273" spans="3:6">
      <c r="C273" t="s">
        <v>65</v>
      </c>
      <c r="D273">
        <v>44</v>
      </c>
      <c r="E273">
        <f t="shared" si="5"/>
        <v>-16.100000000000001</v>
      </c>
      <c r="F273">
        <v>676872</v>
      </c>
    </row>
    <row r="274" spans="3:6">
      <c r="C274" t="s">
        <v>109</v>
      </c>
      <c r="D274">
        <v>33</v>
      </c>
      <c r="E274">
        <f t="shared" si="5"/>
        <v>-27.1</v>
      </c>
      <c r="F274">
        <v>1859203</v>
      </c>
    </row>
    <row r="275" spans="3:6">
      <c r="C275" t="s">
        <v>195</v>
      </c>
      <c r="D275">
        <v>42</v>
      </c>
      <c r="E275">
        <f t="shared" si="5"/>
        <v>-18.100000000000001</v>
      </c>
      <c r="F275">
        <v>2069162</v>
      </c>
    </row>
    <row r="276" spans="3:6">
      <c r="C276" t="s">
        <v>92</v>
      </c>
      <c r="D276">
        <v>36</v>
      </c>
      <c r="E276">
        <f t="shared" si="5"/>
        <v>-24.1</v>
      </c>
      <c r="F276">
        <v>2886026</v>
      </c>
    </row>
    <row r="277" spans="3:6">
      <c r="C277" t="s">
        <v>71</v>
      </c>
      <c r="D277">
        <v>41</v>
      </c>
      <c r="E277">
        <f t="shared" si="5"/>
        <v>-19.100000000000001</v>
      </c>
      <c r="F277">
        <v>7202198</v>
      </c>
    </row>
    <row r="278" spans="3:6">
      <c r="C278" t="s">
        <v>60</v>
      </c>
      <c r="D278">
        <v>46</v>
      </c>
      <c r="E278">
        <f t="shared" si="5"/>
        <v>-14.100000000000001</v>
      </c>
      <c r="F278">
        <v>10955000</v>
      </c>
    </row>
    <row r="279" spans="3:6">
      <c r="C279" t="s">
        <v>41</v>
      </c>
      <c r="D279">
        <v>60</v>
      </c>
      <c r="E279">
        <f t="shared" si="5"/>
        <v>-0.10000000000000142</v>
      </c>
      <c r="F279">
        <v>445426</v>
      </c>
    </row>
    <row r="281" spans="3:6">
      <c r="C281" t="s">
        <v>196</v>
      </c>
      <c r="D281">
        <f>AVERAGE(D241:D279)</f>
        <v>60.333333333333336</v>
      </c>
    </row>
    <row r="285" spans="3:6">
      <c r="C285" t="s">
        <v>197</v>
      </c>
    </row>
    <row r="286" spans="3:6">
      <c r="C286" t="s">
        <v>0</v>
      </c>
      <c r="D286" t="s">
        <v>177</v>
      </c>
      <c r="E286" t="s">
        <v>198</v>
      </c>
      <c r="F286" t="s">
        <v>1</v>
      </c>
    </row>
    <row r="287" spans="3:6">
      <c r="C287" t="s">
        <v>111</v>
      </c>
      <c r="D287">
        <v>32</v>
      </c>
      <c r="E287">
        <f>D287-38.5</f>
        <v>-6.5</v>
      </c>
      <c r="F287">
        <v>43417000</v>
      </c>
    </row>
    <row r="288" spans="3:6">
      <c r="C288" t="s">
        <v>103</v>
      </c>
      <c r="D288">
        <v>34</v>
      </c>
      <c r="E288">
        <f t="shared" ref="E288:E298" si="6">D288-38.5</f>
        <v>-4.5</v>
      </c>
      <c r="F288">
        <v>11410651</v>
      </c>
    </row>
    <row r="289" spans="3:6">
      <c r="C289" t="s">
        <v>79</v>
      </c>
      <c r="D289">
        <v>38</v>
      </c>
      <c r="E289">
        <f t="shared" si="6"/>
        <v>-0.5</v>
      </c>
      <c r="F289">
        <v>205338000</v>
      </c>
    </row>
    <row r="290" spans="3:6">
      <c r="C290" t="s">
        <v>25</v>
      </c>
      <c r="D290">
        <v>70</v>
      </c>
      <c r="E290">
        <f t="shared" si="6"/>
        <v>31.5</v>
      </c>
      <c r="F290">
        <v>18006407</v>
      </c>
    </row>
    <row r="291" spans="3:6">
      <c r="C291" t="s">
        <v>89</v>
      </c>
      <c r="D291">
        <v>37</v>
      </c>
      <c r="E291">
        <f t="shared" si="6"/>
        <v>-1.5</v>
      </c>
      <c r="F291">
        <v>48663285</v>
      </c>
    </row>
    <row r="292" spans="3:6">
      <c r="C292" t="s">
        <v>114</v>
      </c>
      <c r="D292">
        <v>32</v>
      </c>
      <c r="E292">
        <f t="shared" si="6"/>
        <v>-6.5</v>
      </c>
      <c r="F292">
        <v>16144000</v>
      </c>
    </row>
    <row r="293" spans="3:6">
      <c r="C293" t="s">
        <v>124</v>
      </c>
      <c r="D293">
        <v>29</v>
      </c>
      <c r="E293">
        <f t="shared" si="6"/>
        <v>-9.5</v>
      </c>
      <c r="F293">
        <v>735554</v>
      </c>
    </row>
    <row r="294" spans="3:6">
      <c r="C294" t="s">
        <v>138</v>
      </c>
      <c r="D294">
        <v>27</v>
      </c>
      <c r="E294">
        <f t="shared" si="6"/>
        <v>-11.5</v>
      </c>
      <c r="F294">
        <v>6783272</v>
      </c>
    </row>
    <row r="295" spans="3:6">
      <c r="C295" t="s">
        <v>97</v>
      </c>
      <c r="D295">
        <v>36</v>
      </c>
      <c r="E295">
        <f t="shared" si="6"/>
        <v>-2.5</v>
      </c>
      <c r="F295">
        <v>31151643</v>
      </c>
    </row>
    <row r="296" spans="3:6">
      <c r="C296" t="s">
        <v>98</v>
      </c>
      <c r="D296">
        <v>36</v>
      </c>
      <c r="E296">
        <f t="shared" si="6"/>
        <v>-2.5</v>
      </c>
      <c r="F296">
        <v>573311</v>
      </c>
    </row>
    <row r="297" spans="3:6">
      <c r="C297" t="s">
        <v>23</v>
      </c>
      <c r="D297">
        <v>74</v>
      </c>
      <c r="E297">
        <f t="shared" si="6"/>
        <v>35.5</v>
      </c>
      <c r="F297">
        <v>3324460</v>
      </c>
    </row>
    <row r="298" spans="3:6">
      <c r="C298" t="s">
        <v>164</v>
      </c>
      <c r="D298">
        <v>17</v>
      </c>
      <c r="E298">
        <f t="shared" si="6"/>
        <v>-21.5</v>
      </c>
      <c r="F298">
        <v>31416000</v>
      </c>
    </row>
    <row r="300" spans="3:6">
      <c r="C300" t="s">
        <v>199</v>
      </c>
      <c r="D300">
        <f>AVERAGE(D287:D298)</f>
        <v>38.5</v>
      </c>
    </row>
    <row r="304" spans="3:6">
      <c r="C304" t="s">
        <v>200</v>
      </c>
    </row>
    <row r="305" spans="3:6">
      <c r="C305" t="s">
        <v>0</v>
      </c>
      <c r="D305" t="s">
        <v>193</v>
      </c>
      <c r="E305" t="s">
        <v>201</v>
      </c>
      <c r="F305" t="s">
        <v>1</v>
      </c>
    </row>
    <row r="306" spans="3:6">
      <c r="C306" t="s">
        <v>80</v>
      </c>
      <c r="D306">
        <v>38</v>
      </c>
      <c r="E306">
        <f>D306-33.2</f>
        <v>4.7999999999999972</v>
      </c>
      <c r="F306">
        <v>1276267000</v>
      </c>
    </row>
    <row r="307" spans="3:6">
      <c r="C307" t="s">
        <v>121</v>
      </c>
      <c r="D307">
        <v>30</v>
      </c>
      <c r="E307">
        <f t="shared" ref="E307:E312" si="7">D307-33.2</f>
        <v>-3.2000000000000028</v>
      </c>
      <c r="F307">
        <v>199085847</v>
      </c>
    </row>
    <row r="308" spans="3:6">
      <c r="C308" t="s">
        <v>143</v>
      </c>
      <c r="D308">
        <v>25</v>
      </c>
      <c r="E308">
        <f t="shared" si="7"/>
        <v>-8.2000000000000028</v>
      </c>
      <c r="F308">
        <v>171700000</v>
      </c>
    </row>
    <row r="309" spans="3:6">
      <c r="C309" t="s">
        <v>170</v>
      </c>
      <c r="D309">
        <v>11</v>
      </c>
      <c r="E309">
        <f t="shared" si="7"/>
        <v>-22.200000000000003</v>
      </c>
      <c r="F309">
        <v>32564342</v>
      </c>
    </row>
    <row r="310" spans="3:6">
      <c r="C310" t="s">
        <v>136</v>
      </c>
      <c r="D310">
        <v>27</v>
      </c>
      <c r="E310">
        <f t="shared" si="7"/>
        <v>-6.2000000000000028</v>
      </c>
      <c r="F310">
        <v>26494504</v>
      </c>
    </row>
    <row r="311" spans="3:6">
      <c r="C311" t="s">
        <v>29</v>
      </c>
      <c r="D311">
        <v>65</v>
      </c>
      <c r="E311">
        <f t="shared" si="7"/>
        <v>31.799999999999997</v>
      </c>
      <c r="F311">
        <v>742737</v>
      </c>
    </row>
    <row r="312" spans="3:6">
      <c r="C312" t="s">
        <v>91</v>
      </c>
      <c r="D312">
        <v>37</v>
      </c>
      <c r="E312">
        <f t="shared" si="7"/>
        <v>3.7999999999999972</v>
      </c>
      <c r="F312">
        <v>20277597</v>
      </c>
    </row>
    <row r="314" spans="3:6">
      <c r="C314" t="s">
        <v>202</v>
      </c>
      <c r="D314">
        <f>AVERAGE(D306:D312)</f>
        <v>33.285714285714285</v>
      </c>
    </row>
    <row r="320" spans="3:6">
      <c r="C320" t="s">
        <v>203</v>
      </c>
    </row>
    <row r="321" spans="3:6">
      <c r="C321" t="s">
        <v>0</v>
      </c>
      <c r="D321" t="s">
        <v>193</v>
      </c>
      <c r="E321" t="s">
        <v>204</v>
      </c>
      <c r="F321" t="s">
        <v>1</v>
      </c>
    </row>
    <row r="322" spans="3:6">
      <c r="C322" t="s">
        <v>16</v>
      </c>
      <c r="D322">
        <v>79</v>
      </c>
      <c r="E322">
        <f>D322-77.3</f>
        <v>1.7000000000000028</v>
      </c>
      <c r="F322">
        <v>332529</v>
      </c>
    </row>
    <row r="323" spans="3:6">
      <c r="C323" t="s">
        <v>21</v>
      </c>
      <c r="D323">
        <v>75</v>
      </c>
      <c r="E323">
        <f t="shared" ref="E323:E338" si="8">D323-77.3</f>
        <v>-2.2999999999999972</v>
      </c>
      <c r="F323">
        <v>6378000</v>
      </c>
    </row>
    <row r="324" spans="3:6">
      <c r="C324" t="s">
        <v>14</v>
      </c>
      <c r="D324">
        <v>81</v>
      </c>
      <c r="E324">
        <f t="shared" si="8"/>
        <v>3.7000000000000028</v>
      </c>
      <c r="F324">
        <v>64716000</v>
      </c>
    </row>
    <row r="325" spans="3:6">
      <c r="C325" t="s">
        <v>31</v>
      </c>
      <c r="D325">
        <v>64</v>
      </c>
      <c r="E325">
        <f t="shared" si="8"/>
        <v>-13.299999999999997</v>
      </c>
      <c r="F325">
        <v>10427301</v>
      </c>
    </row>
    <row r="326" spans="3:6">
      <c r="C326" t="s">
        <v>38</v>
      </c>
      <c r="D326">
        <v>58</v>
      </c>
      <c r="E326">
        <f t="shared" si="8"/>
        <v>-19.299999999999997</v>
      </c>
      <c r="F326">
        <v>46423064</v>
      </c>
    </row>
    <row r="327" spans="3:6">
      <c r="C327" t="s">
        <v>27</v>
      </c>
      <c r="D327">
        <v>70</v>
      </c>
      <c r="E327">
        <f t="shared" si="8"/>
        <v>-7.2999999999999972</v>
      </c>
      <c r="F327">
        <v>66689000</v>
      </c>
    </row>
    <row r="328" spans="3:6">
      <c r="C328" t="s">
        <v>13</v>
      </c>
      <c r="D328">
        <v>85</v>
      </c>
      <c r="E328">
        <f t="shared" si="8"/>
        <v>7.7000000000000028</v>
      </c>
      <c r="F328">
        <v>562958</v>
      </c>
    </row>
    <row r="329" spans="3:6">
      <c r="C329" t="s">
        <v>17</v>
      </c>
      <c r="D329">
        <v>77</v>
      </c>
      <c r="E329">
        <f t="shared" si="8"/>
        <v>-0.29999999999999716</v>
      </c>
      <c r="F329">
        <v>11250585</v>
      </c>
    </row>
    <row r="330" spans="3:6">
      <c r="C330" t="s">
        <v>7</v>
      </c>
      <c r="D330">
        <v>84</v>
      </c>
      <c r="E330">
        <f t="shared" si="8"/>
        <v>6.7000000000000028</v>
      </c>
      <c r="F330">
        <v>17000059</v>
      </c>
    </row>
    <row r="331" spans="3:6">
      <c r="C331" t="s">
        <v>12</v>
      </c>
      <c r="D331">
        <v>81</v>
      </c>
      <c r="E331">
        <f t="shared" si="8"/>
        <v>3.7000000000000028</v>
      </c>
      <c r="F331">
        <v>81459000</v>
      </c>
    </row>
    <row r="332" spans="3:6">
      <c r="C332" t="s">
        <v>9</v>
      </c>
      <c r="D332">
        <v>86</v>
      </c>
      <c r="E332">
        <f t="shared" si="8"/>
        <v>8.7000000000000028</v>
      </c>
      <c r="F332">
        <v>8211700</v>
      </c>
    </row>
    <row r="333" spans="3:6">
      <c r="C333" t="s">
        <v>63</v>
      </c>
      <c r="D333">
        <v>44</v>
      </c>
      <c r="E333">
        <f t="shared" si="8"/>
        <v>-33.299999999999997</v>
      </c>
      <c r="F333">
        <v>60674003</v>
      </c>
    </row>
    <row r="334" spans="3:6">
      <c r="C334" t="s">
        <v>3</v>
      </c>
      <c r="D334">
        <v>91</v>
      </c>
      <c r="E334">
        <f t="shared" si="8"/>
        <v>13.700000000000003</v>
      </c>
      <c r="F334">
        <v>5707251</v>
      </c>
    </row>
    <row r="335" spans="3:6">
      <c r="C335" t="s">
        <v>8</v>
      </c>
      <c r="D335">
        <v>88</v>
      </c>
      <c r="E335">
        <f t="shared" si="8"/>
        <v>10.700000000000003</v>
      </c>
      <c r="F335">
        <v>5214900</v>
      </c>
    </row>
    <row r="336" spans="3:6">
      <c r="C336" t="s">
        <v>5</v>
      </c>
      <c r="D336">
        <v>89</v>
      </c>
      <c r="E336">
        <f t="shared" si="8"/>
        <v>11.700000000000003</v>
      </c>
      <c r="F336">
        <v>9875378</v>
      </c>
    </row>
    <row r="337" spans="3:6">
      <c r="C337" t="s">
        <v>4</v>
      </c>
      <c r="D337">
        <v>90</v>
      </c>
      <c r="E337">
        <f t="shared" si="8"/>
        <v>12.700000000000003</v>
      </c>
      <c r="F337">
        <v>5488543</v>
      </c>
    </row>
    <row r="338" spans="3:6">
      <c r="C338" t="s">
        <v>18</v>
      </c>
      <c r="D338">
        <v>76</v>
      </c>
      <c r="E338">
        <f t="shared" si="8"/>
        <v>-1.2999999999999972</v>
      </c>
      <c r="F338">
        <v>8662588</v>
      </c>
    </row>
    <row r="339" spans="3:6">
      <c r="C339" t="s">
        <v>39</v>
      </c>
    </row>
    <row r="341" spans="3:6">
      <c r="C341" t="s">
        <v>205</v>
      </c>
      <c r="D341">
        <f>AVERAGE(D322:D338)</f>
        <v>77.529411764705884</v>
      </c>
    </row>
    <row r="345" spans="3:6">
      <c r="C345" t="s">
        <v>206</v>
      </c>
    </row>
    <row r="346" spans="3:6">
      <c r="C346" t="s">
        <v>0</v>
      </c>
      <c r="D346" t="s">
        <v>177</v>
      </c>
      <c r="E346" t="s">
        <v>207</v>
      </c>
      <c r="F346" t="s">
        <v>1</v>
      </c>
    </row>
    <row r="347" spans="3:6">
      <c r="C347" t="s">
        <v>155</v>
      </c>
      <c r="D347">
        <v>21</v>
      </c>
      <c r="E347">
        <f>D347-37.1</f>
        <v>-16.100000000000001</v>
      </c>
      <c r="F347">
        <v>15458332</v>
      </c>
    </row>
    <row r="348" spans="3:6">
      <c r="C348" t="s">
        <v>133</v>
      </c>
      <c r="D348">
        <v>28</v>
      </c>
      <c r="E348">
        <f t="shared" ref="E348:E356" si="9">D348-37.1</f>
        <v>-9.1000000000000014</v>
      </c>
      <c r="F348">
        <v>1201542</v>
      </c>
    </row>
    <row r="349" spans="3:6">
      <c r="C349" t="s">
        <v>95</v>
      </c>
      <c r="D349">
        <v>36</v>
      </c>
      <c r="E349">
        <f t="shared" si="9"/>
        <v>-1.1000000000000014</v>
      </c>
      <c r="F349">
        <v>255461700</v>
      </c>
    </row>
    <row r="350" spans="3:6">
      <c r="C350" t="s">
        <v>146</v>
      </c>
      <c r="D350">
        <v>25</v>
      </c>
      <c r="E350">
        <f t="shared" si="9"/>
        <v>-12.100000000000001</v>
      </c>
      <c r="F350">
        <v>6803699</v>
      </c>
    </row>
    <row r="351" spans="3:6">
      <c r="C351" t="s">
        <v>56</v>
      </c>
      <c r="D351">
        <v>50</v>
      </c>
      <c r="E351">
        <f t="shared" si="9"/>
        <v>12.899999999999999</v>
      </c>
      <c r="F351">
        <v>31068000</v>
      </c>
    </row>
    <row r="352" spans="3:6">
      <c r="C352" t="s">
        <v>153</v>
      </c>
      <c r="D352">
        <v>22</v>
      </c>
      <c r="E352">
        <f t="shared" si="9"/>
        <v>-15.100000000000001</v>
      </c>
      <c r="F352">
        <v>51486253</v>
      </c>
    </row>
    <row r="353" spans="3:6">
      <c r="C353" t="s">
        <v>102</v>
      </c>
      <c r="D353">
        <v>35</v>
      </c>
      <c r="E353">
        <f t="shared" si="9"/>
        <v>-2.1000000000000014</v>
      </c>
      <c r="F353">
        <v>102580000</v>
      </c>
    </row>
    <row r="354" spans="3:6">
      <c r="C354" t="s">
        <v>10</v>
      </c>
      <c r="D354">
        <v>85</v>
      </c>
      <c r="E354">
        <f t="shared" si="9"/>
        <v>47.9</v>
      </c>
      <c r="F354">
        <v>8211700</v>
      </c>
    </row>
    <row r="355" spans="3:6">
      <c r="C355" t="s">
        <v>81</v>
      </c>
      <c r="D355">
        <v>38</v>
      </c>
      <c r="E355">
        <f t="shared" si="9"/>
        <v>0.89999999999999858</v>
      </c>
      <c r="F355">
        <v>67959000</v>
      </c>
    </row>
    <row r="356" spans="3:6">
      <c r="C356" t="s">
        <v>120</v>
      </c>
      <c r="D356">
        <v>31</v>
      </c>
      <c r="E356">
        <f t="shared" si="9"/>
        <v>-6.1000000000000014</v>
      </c>
      <c r="F356">
        <v>91700000</v>
      </c>
    </row>
    <row r="358" spans="3:6">
      <c r="C358" t="s">
        <v>208</v>
      </c>
      <c r="D358">
        <f>AVERAGE(D347:D356)</f>
        <v>37.1</v>
      </c>
    </row>
    <row r="362" spans="3:6">
      <c r="C362" t="s">
        <v>209</v>
      </c>
    </row>
    <row r="363" spans="3:6">
      <c r="C363" t="s">
        <v>0</v>
      </c>
      <c r="D363" t="s">
        <v>177</v>
      </c>
      <c r="E363" t="s">
        <v>210</v>
      </c>
      <c r="F363" t="s">
        <v>1</v>
      </c>
    </row>
    <row r="364" spans="3:6">
      <c r="C364" t="s">
        <v>88</v>
      </c>
      <c r="D364">
        <v>37</v>
      </c>
      <c r="E364">
        <f>D364-50.2</f>
        <v>-13.200000000000003</v>
      </c>
      <c r="F364">
        <v>1376049000</v>
      </c>
    </row>
    <row r="365" spans="3:6">
      <c r="C365" t="s">
        <v>20</v>
      </c>
      <c r="D365">
        <v>75</v>
      </c>
      <c r="E365">
        <f t="shared" ref="E365:E370" si="10">D365-50.2</f>
        <v>24.799999999999997</v>
      </c>
      <c r="F365">
        <v>7234800</v>
      </c>
    </row>
    <row r="366" spans="3:6">
      <c r="C366" t="s">
        <v>22</v>
      </c>
      <c r="D366">
        <v>75</v>
      </c>
      <c r="E366">
        <f t="shared" si="10"/>
        <v>24.799999999999997</v>
      </c>
      <c r="F366">
        <v>126919659</v>
      </c>
    </row>
    <row r="367" spans="3:6">
      <c r="C367" t="s">
        <v>211</v>
      </c>
      <c r="D367">
        <v>8</v>
      </c>
      <c r="E367">
        <f t="shared" si="10"/>
        <v>-42.2</v>
      </c>
      <c r="F367">
        <v>24895000</v>
      </c>
    </row>
    <row r="368" spans="3:6">
      <c r="C368" t="s">
        <v>212</v>
      </c>
      <c r="D368">
        <v>54</v>
      </c>
      <c r="E368">
        <f t="shared" si="10"/>
        <v>3.7999999999999972</v>
      </c>
      <c r="F368">
        <v>50801405</v>
      </c>
    </row>
    <row r="369" spans="3:6">
      <c r="C369" t="s">
        <v>75</v>
      </c>
      <c r="D369">
        <v>39</v>
      </c>
      <c r="E369">
        <f t="shared" si="10"/>
        <v>-11.200000000000003</v>
      </c>
      <c r="F369">
        <v>3081677</v>
      </c>
    </row>
    <row r="370" spans="3:6">
      <c r="C370" t="s">
        <v>33</v>
      </c>
      <c r="D370">
        <v>62</v>
      </c>
      <c r="E370">
        <f t="shared" si="10"/>
        <v>11.799999999999997</v>
      </c>
      <c r="F370">
        <v>23476640</v>
      </c>
    </row>
    <row r="372" spans="3:6">
      <c r="C372" t="s">
        <v>213</v>
      </c>
      <c r="D372">
        <f>AVERAGE(D364:D370)</f>
        <v>50</v>
      </c>
    </row>
    <row r="376" spans="3:6">
      <c r="C376" t="s">
        <v>214</v>
      </c>
    </row>
    <row r="377" spans="3:6">
      <c r="C377" t="s">
        <v>0</v>
      </c>
      <c r="D377" t="s">
        <v>177</v>
      </c>
      <c r="E377" t="s">
        <v>215</v>
      </c>
      <c r="F377" t="s">
        <v>1</v>
      </c>
    </row>
    <row r="378" spans="3:6">
      <c r="C378" t="s">
        <v>99</v>
      </c>
      <c r="D378">
        <v>35</v>
      </c>
      <c r="E378">
        <f>D378-37.8</f>
        <v>-2.7999999999999972</v>
      </c>
      <c r="F378">
        <v>2998600</v>
      </c>
    </row>
    <row r="379" spans="3:6">
      <c r="C379" t="s">
        <v>123</v>
      </c>
      <c r="D379">
        <v>29</v>
      </c>
      <c r="E379">
        <f t="shared" ref="E379:E394" si="11">D379-37.8</f>
        <v>-8.7999999999999972</v>
      </c>
      <c r="F379">
        <v>9754830</v>
      </c>
    </row>
    <row r="380" spans="3:6">
      <c r="C380" t="s">
        <v>112</v>
      </c>
      <c r="D380">
        <v>32</v>
      </c>
      <c r="E380">
        <f t="shared" si="11"/>
        <v>-5.7999999999999972</v>
      </c>
      <c r="F380">
        <v>9498700</v>
      </c>
    </row>
    <row r="381" spans="3:6">
      <c r="C381" t="s">
        <v>26</v>
      </c>
      <c r="D381">
        <v>70</v>
      </c>
      <c r="E381">
        <f t="shared" si="11"/>
        <v>32.200000000000003</v>
      </c>
      <c r="F381">
        <v>1315944</v>
      </c>
    </row>
    <row r="382" spans="3:6">
      <c r="C382" t="s">
        <v>50</v>
      </c>
      <c r="D382">
        <v>52</v>
      </c>
      <c r="E382">
        <f t="shared" si="11"/>
        <v>14.200000000000003</v>
      </c>
      <c r="F382">
        <v>3720400</v>
      </c>
    </row>
    <row r="383" spans="3:6">
      <c r="C383" t="s">
        <v>129</v>
      </c>
      <c r="D383">
        <v>28</v>
      </c>
      <c r="E383">
        <f t="shared" si="11"/>
        <v>-9.7999999999999972</v>
      </c>
      <c r="F383">
        <v>17693500</v>
      </c>
    </row>
    <row r="384" spans="3:6">
      <c r="C384" t="s">
        <v>130</v>
      </c>
      <c r="D384">
        <v>28</v>
      </c>
      <c r="E384">
        <f t="shared" si="11"/>
        <v>-9.7999999999999972</v>
      </c>
      <c r="F384">
        <v>6000000</v>
      </c>
    </row>
    <row r="385" spans="3:6">
      <c r="C385" t="s">
        <v>44</v>
      </c>
      <c r="D385">
        <v>56</v>
      </c>
      <c r="E385">
        <f t="shared" si="11"/>
        <v>18.200000000000003</v>
      </c>
      <c r="F385">
        <v>1973700</v>
      </c>
    </row>
    <row r="386" spans="3:6">
      <c r="C386" t="s">
        <v>36</v>
      </c>
      <c r="D386">
        <v>59</v>
      </c>
      <c r="E386">
        <f t="shared" si="11"/>
        <v>21.200000000000003</v>
      </c>
      <c r="F386">
        <v>2875593</v>
      </c>
    </row>
    <row r="387" spans="3:6">
      <c r="C387" t="s">
        <v>110</v>
      </c>
      <c r="D387">
        <v>33</v>
      </c>
      <c r="E387">
        <f t="shared" si="11"/>
        <v>-4.7999999999999972</v>
      </c>
      <c r="F387">
        <v>2913281</v>
      </c>
    </row>
    <row r="388" spans="3:6">
      <c r="C388" t="s">
        <v>75</v>
      </c>
      <c r="D388">
        <v>39</v>
      </c>
      <c r="E388">
        <f t="shared" si="11"/>
        <v>1.2000000000000028</v>
      </c>
      <c r="F388">
        <v>3081677</v>
      </c>
    </row>
    <row r="389" spans="3:6">
      <c r="C389" t="s">
        <v>32</v>
      </c>
      <c r="D389">
        <v>63</v>
      </c>
      <c r="E389">
        <f t="shared" si="11"/>
        <v>25.200000000000003</v>
      </c>
      <c r="F389">
        <v>38483957</v>
      </c>
    </row>
    <row r="390" spans="3:6">
      <c r="C390" t="s">
        <v>125</v>
      </c>
      <c r="D390">
        <v>29</v>
      </c>
      <c r="E390">
        <f t="shared" si="11"/>
        <v>-8.7999999999999972</v>
      </c>
      <c r="F390">
        <v>146600000</v>
      </c>
    </row>
    <row r="391" spans="3:6">
      <c r="C391" t="s">
        <v>142</v>
      </c>
      <c r="D391">
        <v>26</v>
      </c>
      <c r="E391">
        <f t="shared" si="11"/>
        <v>-11.799999999999997</v>
      </c>
      <c r="F391">
        <v>8610000</v>
      </c>
    </row>
    <row r="392" spans="3:6">
      <c r="C392" t="s">
        <v>160</v>
      </c>
      <c r="D392">
        <v>18</v>
      </c>
      <c r="E392">
        <f t="shared" si="11"/>
        <v>-19.799999999999997</v>
      </c>
      <c r="F392">
        <v>5171943</v>
      </c>
    </row>
    <row r="393" spans="3:6">
      <c r="C393" t="s">
        <v>139</v>
      </c>
      <c r="D393">
        <v>27</v>
      </c>
      <c r="E393">
        <f t="shared" si="11"/>
        <v>-10.799999999999997</v>
      </c>
      <c r="F393">
        <v>42539010</v>
      </c>
    </row>
    <row r="394" spans="3:6">
      <c r="C394" t="s">
        <v>157</v>
      </c>
      <c r="D394">
        <v>19</v>
      </c>
      <c r="E394">
        <f t="shared" si="11"/>
        <v>-18.799999999999997</v>
      </c>
      <c r="F394">
        <v>31576400</v>
      </c>
    </row>
    <row r="396" spans="3:6">
      <c r="C396" t="s">
        <v>216</v>
      </c>
      <c r="D396">
        <f>AVERAGE(D378:D394)</f>
        <v>37.823529411764703</v>
      </c>
    </row>
    <row r="398" spans="3:6">
      <c r="C398" t="s">
        <v>247</v>
      </c>
    </row>
    <row r="399" spans="3:6">
      <c r="C399" t="s">
        <v>99</v>
      </c>
      <c r="D399">
        <v>35</v>
      </c>
      <c r="E399">
        <f>D399-30.3</f>
        <v>4.6999999999999993</v>
      </c>
      <c r="F399">
        <v>2998600</v>
      </c>
    </row>
    <row r="400" spans="3:6">
      <c r="C400" t="s">
        <v>123</v>
      </c>
      <c r="D400">
        <v>29</v>
      </c>
      <c r="E400">
        <f t="shared" ref="E400:E411" si="12">D400-30.3</f>
        <v>-1.3000000000000007</v>
      </c>
      <c r="F400">
        <v>9754830</v>
      </c>
    </row>
    <row r="401" spans="3:6">
      <c r="C401" t="s">
        <v>112</v>
      </c>
      <c r="D401">
        <v>32</v>
      </c>
      <c r="E401">
        <f t="shared" si="12"/>
        <v>1.6999999999999993</v>
      </c>
      <c r="F401">
        <v>9498700</v>
      </c>
    </row>
    <row r="402" spans="3:6">
      <c r="C402" t="s">
        <v>50</v>
      </c>
      <c r="D402">
        <v>52</v>
      </c>
      <c r="E402">
        <f t="shared" si="12"/>
        <v>21.7</v>
      </c>
      <c r="F402">
        <v>3720400</v>
      </c>
    </row>
    <row r="403" spans="3:6">
      <c r="C403" t="s">
        <v>129</v>
      </c>
      <c r="D403">
        <v>28</v>
      </c>
      <c r="E403">
        <f t="shared" si="12"/>
        <v>-2.3000000000000007</v>
      </c>
      <c r="F403">
        <v>17693500</v>
      </c>
    </row>
    <row r="404" spans="3:6">
      <c r="C404" t="s">
        <v>130</v>
      </c>
      <c r="D404">
        <v>28</v>
      </c>
      <c r="E404">
        <f t="shared" si="12"/>
        <v>-2.3000000000000007</v>
      </c>
      <c r="F404">
        <v>6000000</v>
      </c>
    </row>
    <row r="405" spans="3:6">
      <c r="C405" t="s">
        <v>110</v>
      </c>
      <c r="D405">
        <v>33</v>
      </c>
      <c r="E405">
        <f t="shared" si="12"/>
        <v>2.6999999999999993</v>
      </c>
      <c r="F405">
        <v>2913281</v>
      </c>
    </row>
    <row r="406" spans="3:6">
      <c r="C406" t="s">
        <v>75</v>
      </c>
      <c r="D406">
        <v>39</v>
      </c>
      <c r="E406">
        <f t="shared" si="12"/>
        <v>8.6999999999999993</v>
      </c>
      <c r="F406">
        <v>3081677</v>
      </c>
    </row>
    <row r="407" spans="3:6">
      <c r="C407" t="s">
        <v>125</v>
      </c>
      <c r="D407">
        <v>29</v>
      </c>
      <c r="E407">
        <f t="shared" si="12"/>
        <v>-1.3000000000000007</v>
      </c>
      <c r="F407">
        <v>146600000</v>
      </c>
    </row>
    <row r="408" spans="3:6">
      <c r="C408" t="s">
        <v>142</v>
      </c>
      <c r="D408">
        <v>26</v>
      </c>
      <c r="E408">
        <f t="shared" si="12"/>
        <v>-4.3000000000000007</v>
      </c>
      <c r="F408">
        <v>8610000</v>
      </c>
    </row>
    <row r="409" spans="3:6">
      <c r="C409" t="s">
        <v>160</v>
      </c>
      <c r="D409">
        <v>18</v>
      </c>
      <c r="E409">
        <f t="shared" si="12"/>
        <v>-12.3</v>
      </c>
      <c r="F409">
        <v>5171943</v>
      </c>
    </row>
    <row r="410" spans="3:6">
      <c r="C410" t="s">
        <v>139</v>
      </c>
      <c r="D410">
        <v>27</v>
      </c>
      <c r="E410">
        <f t="shared" si="12"/>
        <v>-3.3000000000000007</v>
      </c>
      <c r="F410">
        <v>42539010</v>
      </c>
    </row>
    <row r="411" spans="3:6">
      <c r="C411" t="s">
        <v>157</v>
      </c>
      <c r="D411">
        <v>19</v>
      </c>
      <c r="E411">
        <f t="shared" si="12"/>
        <v>-11.3</v>
      </c>
      <c r="F411">
        <v>31576400</v>
      </c>
    </row>
    <row r="413" spans="3:6">
      <c r="C413" t="s">
        <v>173</v>
      </c>
      <c r="D413">
        <f>AVERAGE(D399:D411)</f>
        <v>30.384615384615383</v>
      </c>
    </row>
    <row r="417" spans="3:8">
      <c r="C417" t="s">
        <v>26</v>
      </c>
      <c r="D417">
        <v>70</v>
      </c>
      <c r="E417">
        <f>D417-62</f>
        <v>8</v>
      </c>
      <c r="F417">
        <v>1315944</v>
      </c>
    </row>
    <row r="418" spans="3:8">
      <c r="C418" t="s">
        <v>44</v>
      </c>
      <c r="D418">
        <v>56</v>
      </c>
      <c r="E418">
        <f t="shared" ref="E418:E420" si="13">D418-62</f>
        <v>-6</v>
      </c>
      <c r="F418">
        <v>1973700</v>
      </c>
    </row>
    <row r="419" spans="3:8">
      <c r="C419" t="s">
        <v>36</v>
      </c>
      <c r="D419">
        <v>59</v>
      </c>
      <c r="E419">
        <f t="shared" si="13"/>
        <v>-3</v>
      </c>
      <c r="F419">
        <v>2875593</v>
      </c>
    </row>
    <row r="420" spans="3:8">
      <c r="C420" t="s">
        <v>32</v>
      </c>
      <c r="D420">
        <v>63</v>
      </c>
      <c r="E420">
        <f t="shared" si="13"/>
        <v>1</v>
      </c>
      <c r="F420">
        <v>38483957</v>
      </c>
    </row>
    <row r="422" spans="3:8">
      <c r="C422" t="s">
        <v>173</v>
      </c>
      <c r="D422">
        <f>AVERAGE(D417:D420)</f>
        <v>62</v>
      </c>
    </row>
    <row r="431" spans="3:8">
      <c r="C431" t="s">
        <v>217</v>
      </c>
    </row>
    <row r="432" spans="3:8">
      <c r="C432" t="s">
        <v>0</v>
      </c>
      <c r="D432" t="s">
        <v>177</v>
      </c>
      <c r="E432" t="s">
        <v>215</v>
      </c>
      <c r="F432" t="s">
        <v>1</v>
      </c>
      <c r="G432" t="s">
        <v>220</v>
      </c>
      <c r="H432" t="s">
        <v>1</v>
      </c>
    </row>
    <row r="433" spans="3:8">
      <c r="C433" t="s">
        <v>11</v>
      </c>
      <c r="D433">
        <v>83</v>
      </c>
      <c r="E433">
        <f>D433-42.1</f>
        <v>40.9</v>
      </c>
      <c r="F433">
        <v>36048521</v>
      </c>
      <c r="H433">
        <v>36048521</v>
      </c>
    </row>
    <row r="434" spans="3:8">
      <c r="C434" t="s">
        <v>19</v>
      </c>
      <c r="D434">
        <v>76</v>
      </c>
      <c r="E434">
        <f t="shared" ref="E434:E446" si="14">D434-42.1</f>
        <v>33.9</v>
      </c>
      <c r="F434">
        <v>323625762</v>
      </c>
      <c r="H434">
        <v>323625762</v>
      </c>
    </row>
    <row r="435" spans="3:8">
      <c r="C435" t="s">
        <v>101</v>
      </c>
      <c r="D435">
        <v>31</v>
      </c>
      <c r="E435">
        <f t="shared" si="14"/>
        <v>-11.100000000000001</v>
      </c>
      <c r="F435">
        <v>119530753</v>
      </c>
      <c r="G435">
        <f>D435-35.9</f>
        <v>-4.8999999999999986</v>
      </c>
      <c r="H435">
        <v>119530753</v>
      </c>
    </row>
    <row r="436" spans="3:8">
      <c r="C436" t="s">
        <v>58</v>
      </c>
      <c r="D436">
        <v>47</v>
      </c>
      <c r="E436">
        <f t="shared" si="14"/>
        <v>4.8999999999999986</v>
      </c>
      <c r="F436">
        <v>11238317</v>
      </c>
      <c r="G436">
        <f t="shared" ref="G436:G446" si="15">D436-35.9</f>
        <v>11.100000000000001</v>
      </c>
      <c r="H436">
        <v>11238317</v>
      </c>
    </row>
    <row r="437" spans="3:8">
      <c r="C437" t="s">
        <v>72</v>
      </c>
      <c r="D437">
        <v>41</v>
      </c>
      <c r="E437">
        <f t="shared" si="14"/>
        <v>-1.1000000000000014</v>
      </c>
      <c r="F437">
        <v>2950210</v>
      </c>
      <c r="G437">
        <f t="shared" si="15"/>
        <v>5.1000000000000014</v>
      </c>
      <c r="H437">
        <v>2950210</v>
      </c>
    </row>
    <row r="438" spans="3:8">
      <c r="C438" t="s">
        <v>43</v>
      </c>
      <c r="D438">
        <v>55</v>
      </c>
      <c r="E438">
        <f t="shared" si="14"/>
        <v>12.899999999999999</v>
      </c>
      <c r="F438">
        <v>4586353</v>
      </c>
      <c r="G438">
        <f t="shared" si="15"/>
        <v>19.100000000000001</v>
      </c>
      <c r="H438">
        <v>4586353</v>
      </c>
    </row>
    <row r="439" spans="3:8">
      <c r="C439" t="s">
        <v>107</v>
      </c>
      <c r="D439">
        <v>33</v>
      </c>
      <c r="E439">
        <f t="shared" si="14"/>
        <v>-9.1000000000000014</v>
      </c>
      <c r="F439">
        <v>9980243</v>
      </c>
      <c r="G439">
        <f t="shared" si="15"/>
        <v>-2.8999999999999986</v>
      </c>
      <c r="H439">
        <v>9980243</v>
      </c>
    </row>
    <row r="440" spans="3:8">
      <c r="C440" t="s">
        <v>74</v>
      </c>
      <c r="D440">
        <v>39</v>
      </c>
      <c r="E440">
        <f t="shared" si="14"/>
        <v>-3.1000000000000014</v>
      </c>
      <c r="F440">
        <v>6377195</v>
      </c>
      <c r="G440">
        <f t="shared" si="15"/>
        <v>3.1000000000000014</v>
      </c>
      <c r="H440">
        <v>6377195</v>
      </c>
    </row>
    <row r="441" spans="3:8">
      <c r="C441" t="s">
        <v>128</v>
      </c>
      <c r="D441">
        <v>28</v>
      </c>
      <c r="E441">
        <f t="shared" si="14"/>
        <v>-14.100000000000001</v>
      </c>
      <c r="F441">
        <v>15806675</v>
      </c>
      <c r="G441">
        <f t="shared" si="15"/>
        <v>-7.8999999999999986</v>
      </c>
      <c r="H441">
        <v>15806675</v>
      </c>
    </row>
    <row r="442" spans="3:8">
      <c r="C442" t="s">
        <v>162</v>
      </c>
      <c r="D442">
        <v>17</v>
      </c>
      <c r="E442">
        <f t="shared" si="14"/>
        <v>-25.1</v>
      </c>
      <c r="F442">
        <v>10604000</v>
      </c>
      <c r="G442">
        <f t="shared" si="15"/>
        <v>-18.899999999999999</v>
      </c>
      <c r="H442">
        <v>10604000</v>
      </c>
    </row>
    <row r="443" spans="3:8">
      <c r="C443" t="s">
        <v>116</v>
      </c>
      <c r="D443">
        <v>31</v>
      </c>
      <c r="E443">
        <f t="shared" si="14"/>
        <v>-11.100000000000001</v>
      </c>
      <c r="F443">
        <v>8249574</v>
      </c>
      <c r="G443">
        <f t="shared" si="15"/>
        <v>-4.8999999999999986</v>
      </c>
      <c r="H443">
        <v>8249574</v>
      </c>
    </row>
    <row r="444" spans="3:8">
      <c r="C444" t="s">
        <v>137</v>
      </c>
      <c r="D444">
        <v>27</v>
      </c>
      <c r="E444">
        <f t="shared" si="14"/>
        <v>-15.100000000000001</v>
      </c>
      <c r="F444">
        <v>6167237</v>
      </c>
      <c r="G444">
        <f t="shared" si="15"/>
        <v>-8.8999999999999986</v>
      </c>
      <c r="H444">
        <v>6167237</v>
      </c>
    </row>
    <row r="445" spans="3:8">
      <c r="C445" t="s">
        <v>76</v>
      </c>
      <c r="D445">
        <v>39</v>
      </c>
      <c r="E445">
        <f t="shared" si="14"/>
        <v>-3.1000000000000014</v>
      </c>
      <c r="F445">
        <v>3929141</v>
      </c>
      <c r="G445">
        <f t="shared" si="15"/>
        <v>3.1000000000000014</v>
      </c>
      <c r="H445">
        <v>3929141</v>
      </c>
    </row>
    <row r="446" spans="3:8">
      <c r="C446" t="s">
        <v>77</v>
      </c>
      <c r="D446">
        <v>39</v>
      </c>
      <c r="E446">
        <f t="shared" si="14"/>
        <v>-3.1000000000000014</v>
      </c>
      <c r="F446">
        <v>1349667</v>
      </c>
      <c r="G446">
        <f t="shared" si="15"/>
        <v>3.1000000000000014</v>
      </c>
      <c r="H446">
        <v>1349667</v>
      </c>
    </row>
    <row r="448" spans="3:8">
      <c r="C448" t="s">
        <v>218</v>
      </c>
      <c r="D448">
        <f>AVERAGE(D433:D446)</f>
        <v>41.857142857142854</v>
      </c>
    </row>
    <row r="449" spans="3:6">
      <c r="C449" t="s">
        <v>219</v>
      </c>
      <c r="D449">
        <f>AVERAGE(D435:D446)</f>
        <v>35.583333333333336</v>
      </c>
    </row>
    <row r="453" spans="3:6">
      <c r="C453" t="s">
        <v>221</v>
      </c>
    </row>
    <row r="454" spans="3:6">
      <c r="C454" t="s">
        <v>222</v>
      </c>
      <c r="D454" t="s">
        <v>177</v>
      </c>
      <c r="E454" t="s">
        <v>215</v>
      </c>
      <c r="F454" t="s">
        <v>1</v>
      </c>
    </row>
    <row r="455" spans="3:6">
      <c r="C455" t="s">
        <v>223</v>
      </c>
      <c r="D455">
        <v>22</v>
      </c>
      <c r="E455">
        <f>D455-31.3</f>
        <v>-9.3000000000000007</v>
      </c>
      <c r="F455">
        <v>81680000</v>
      </c>
    </row>
    <row r="456" spans="3:6">
      <c r="C456" t="s">
        <v>150</v>
      </c>
      <c r="D456">
        <v>23</v>
      </c>
      <c r="E456">
        <f t="shared" ref="E456:E489" si="16">D456-31.3</f>
        <v>-8.3000000000000007</v>
      </c>
      <c r="F456">
        <v>4662446</v>
      </c>
    </row>
    <row r="457" spans="3:6">
      <c r="C457" t="s">
        <v>167</v>
      </c>
      <c r="D457">
        <v>15</v>
      </c>
      <c r="E457">
        <f t="shared" si="16"/>
        <v>-16.3</v>
      </c>
      <c r="F457">
        <v>24383301</v>
      </c>
    </row>
    <row r="458" spans="3:6">
      <c r="C458" t="s">
        <v>86</v>
      </c>
      <c r="D458">
        <v>38</v>
      </c>
      <c r="E458">
        <f t="shared" si="16"/>
        <v>6.6999999999999993</v>
      </c>
      <c r="F458">
        <v>16212000</v>
      </c>
    </row>
    <row r="459" spans="3:6">
      <c r="C459" t="s">
        <v>122</v>
      </c>
      <c r="D459">
        <v>30</v>
      </c>
      <c r="E459">
        <f t="shared" si="16"/>
        <v>-1.3000000000000007</v>
      </c>
      <c r="F459">
        <v>51820000</v>
      </c>
    </row>
    <row r="460" spans="3:6">
      <c r="C460" t="s">
        <v>145</v>
      </c>
      <c r="D460">
        <v>25</v>
      </c>
      <c r="E460">
        <f t="shared" si="16"/>
        <v>-6.3000000000000007</v>
      </c>
      <c r="F460">
        <v>45010056</v>
      </c>
    </row>
    <row r="461" spans="3:6">
      <c r="C461" t="s">
        <v>148</v>
      </c>
      <c r="D461">
        <v>25</v>
      </c>
      <c r="E461">
        <f t="shared" si="16"/>
        <v>-6.3000000000000007</v>
      </c>
      <c r="F461">
        <v>37873253</v>
      </c>
    </row>
    <row r="462" spans="3:6">
      <c r="C462" t="s">
        <v>46</v>
      </c>
      <c r="D462">
        <v>54</v>
      </c>
      <c r="E462">
        <f t="shared" si="16"/>
        <v>22.7</v>
      </c>
      <c r="F462">
        <v>11262564</v>
      </c>
    </row>
    <row r="463" spans="3:6">
      <c r="C463" t="s">
        <v>154</v>
      </c>
      <c r="D463">
        <v>21</v>
      </c>
      <c r="E463">
        <f t="shared" si="16"/>
        <v>-10.3</v>
      </c>
      <c r="F463">
        <v>11178921</v>
      </c>
    </row>
    <row r="464" spans="3:6">
      <c r="C464" t="s">
        <v>119</v>
      </c>
      <c r="D464">
        <v>31</v>
      </c>
      <c r="E464">
        <f t="shared" si="16"/>
        <v>-0.30000000000000071</v>
      </c>
      <c r="F464">
        <v>24692144</v>
      </c>
    </row>
    <row r="465" spans="3:6">
      <c r="C465" t="s">
        <v>156</v>
      </c>
      <c r="D465">
        <v>21</v>
      </c>
      <c r="E465">
        <f t="shared" si="16"/>
        <v>-10.3</v>
      </c>
      <c r="F465">
        <v>12973808</v>
      </c>
    </row>
    <row r="466" spans="3:6">
      <c r="C466" t="s">
        <v>30</v>
      </c>
      <c r="D466">
        <v>63</v>
      </c>
      <c r="E466">
        <f t="shared" si="16"/>
        <v>31.7</v>
      </c>
      <c r="F466">
        <v>2155784</v>
      </c>
    </row>
    <row r="467" spans="3:6">
      <c r="C467" t="s">
        <v>49</v>
      </c>
      <c r="D467">
        <v>53</v>
      </c>
      <c r="E467">
        <f t="shared" si="16"/>
        <v>21.7</v>
      </c>
      <c r="F467">
        <v>2113077</v>
      </c>
    </row>
    <row r="468" spans="3:6">
      <c r="C468" t="s">
        <v>64</v>
      </c>
      <c r="D468">
        <v>44</v>
      </c>
      <c r="E468">
        <f t="shared" si="16"/>
        <v>12.7</v>
      </c>
      <c r="F468">
        <v>2067000</v>
      </c>
    </row>
    <row r="469" spans="3:6">
      <c r="C469" t="s">
        <v>149</v>
      </c>
      <c r="D469">
        <v>24</v>
      </c>
      <c r="E469">
        <f t="shared" si="16"/>
        <v>-7.3000000000000007</v>
      </c>
      <c r="F469">
        <v>4709000</v>
      </c>
    </row>
    <row r="470" spans="3:6">
      <c r="C470" t="s">
        <v>105</v>
      </c>
      <c r="D470">
        <v>34</v>
      </c>
      <c r="E470">
        <f t="shared" si="16"/>
        <v>2.6999999999999993</v>
      </c>
      <c r="F470">
        <v>1475000</v>
      </c>
    </row>
    <row r="471" spans="3:6">
      <c r="C471" t="s">
        <v>134</v>
      </c>
      <c r="D471">
        <v>27</v>
      </c>
      <c r="E471">
        <f t="shared" si="16"/>
        <v>-4.3000000000000007</v>
      </c>
      <c r="F471">
        <v>22534532</v>
      </c>
    </row>
    <row r="472" spans="3:6">
      <c r="C472" t="s">
        <v>141</v>
      </c>
      <c r="D472">
        <v>26</v>
      </c>
      <c r="E472">
        <f t="shared" si="16"/>
        <v>-5.3000000000000007</v>
      </c>
      <c r="F472">
        <v>182202000</v>
      </c>
    </row>
    <row r="473" spans="3:6">
      <c r="C473" t="s">
        <v>87</v>
      </c>
      <c r="D473">
        <v>37</v>
      </c>
      <c r="E473">
        <f t="shared" si="16"/>
        <v>5.6999999999999993</v>
      </c>
      <c r="F473">
        <v>10879829</v>
      </c>
    </row>
    <row r="474" spans="3:6">
      <c r="C474" t="s">
        <v>115</v>
      </c>
      <c r="D474">
        <v>32</v>
      </c>
      <c r="E474">
        <f t="shared" si="16"/>
        <v>0.69999999999999929</v>
      </c>
      <c r="F474">
        <v>7552318</v>
      </c>
    </row>
    <row r="475" spans="3:6">
      <c r="C475" t="s">
        <v>59</v>
      </c>
      <c r="D475">
        <v>47</v>
      </c>
      <c r="E475">
        <f t="shared" si="16"/>
        <v>15.7</v>
      </c>
      <c r="F475">
        <v>27000000</v>
      </c>
    </row>
    <row r="476" spans="3:6">
      <c r="C476" t="s">
        <v>113</v>
      </c>
      <c r="D476">
        <v>32</v>
      </c>
      <c r="E476">
        <f t="shared" si="16"/>
        <v>0.69999999999999929</v>
      </c>
      <c r="F476">
        <v>23919000</v>
      </c>
    </row>
    <row r="477" spans="3:6">
      <c r="C477" t="s">
        <v>90</v>
      </c>
      <c r="D477">
        <v>37</v>
      </c>
      <c r="E477">
        <f t="shared" si="16"/>
        <v>5.6999999999999993</v>
      </c>
      <c r="F477">
        <v>4503000</v>
      </c>
    </row>
    <row r="478" spans="3:6">
      <c r="C478" t="s">
        <v>126</v>
      </c>
      <c r="D478">
        <v>29</v>
      </c>
      <c r="E478">
        <f t="shared" si="16"/>
        <v>-2.3000000000000007</v>
      </c>
      <c r="F478">
        <v>6190280</v>
      </c>
    </row>
    <row r="479" spans="3:6">
      <c r="C479" t="s">
        <v>144</v>
      </c>
      <c r="D479">
        <v>25</v>
      </c>
      <c r="E479">
        <f t="shared" si="16"/>
        <v>-6.3000000000000007</v>
      </c>
      <c r="F479">
        <v>8746128</v>
      </c>
    </row>
    <row r="480" spans="3:6">
      <c r="C480" t="s">
        <v>224</v>
      </c>
      <c r="D480">
        <v>17</v>
      </c>
      <c r="E480">
        <f t="shared" si="16"/>
        <v>-14.3</v>
      </c>
      <c r="F480">
        <v>1693398</v>
      </c>
    </row>
    <row r="481" spans="3:6">
      <c r="C481" t="s">
        <v>66</v>
      </c>
      <c r="D481">
        <v>44</v>
      </c>
      <c r="E481">
        <f t="shared" si="16"/>
        <v>12.7</v>
      </c>
      <c r="F481">
        <v>13567338</v>
      </c>
    </row>
    <row r="482" spans="3:6">
      <c r="C482" t="s">
        <v>127</v>
      </c>
      <c r="D482">
        <v>28</v>
      </c>
      <c r="E482">
        <f t="shared" si="16"/>
        <v>-3.3000000000000007</v>
      </c>
      <c r="F482">
        <v>1882450</v>
      </c>
    </row>
    <row r="483" spans="3:6">
      <c r="C483" t="s">
        <v>82</v>
      </c>
      <c r="D483">
        <v>38</v>
      </c>
      <c r="E483">
        <f t="shared" si="16"/>
        <v>6.6999999999999993</v>
      </c>
      <c r="F483">
        <v>17322796</v>
      </c>
    </row>
    <row r="484" spans="3:6">
      <c r="C484" t="s">
        <v>106</v>
      </c>
      <c r="D484">
        <v>34</v>
      </c>
      <c r="E484">
        <f t="shared" si="16"/>
        <v>2.6999999999999993</v>
      </c>
      <c r="F484">
        <v>17138707</v>
      </c>
    </row>
    <row r="485" spans="3:6">
      <c r="C485" t="s">
        <v>172</v>
      </c>
      <c r="D485">
        <v>8</v>
      </c>
      <c r="E485">
        <f t="shared" si="16"/>
        <v>-23.3</v>
      </c>
      <c r="F485">
        <v>10816143</v>
      </c>
    </row>
    <row r="486" spans="3:6">
      <c r="C486" t="s">
        <v>108</v>
      </c>
      <c r="D486">
        <v>33</v>
      </c>
      <c r="E486">
        <f t="shared" si="16"/>
        <v>1.6999999999999993</v>
      </c>
      <c r="F486">
        <v>99465819</v>
      </c>
    </row>
    <row r="487" spans="3:6">
      <c r="C487" t="s">
        <v>104</v>
      </c>
      <c r="D487">
        <v>34</v>
      </c>
      <c r="E487">
        <f t="shared" si="16"/>
        <v>2.6999999999999993</v>
      </c>
      <c r="F487">
        <v>828324</v>
      </c>
    </row>
    <row r="488" spans="3:6">
      <c r="C488" t="s">
        <v>158</v>
      </c>
      <c r="D488">
        <v>18</v>
      </c>
      <c r="E488">
        <f t="shared" si="16"/>
        <v>-13.3</v>
      </c>
      <c r="F488">
        <v>6380803</v>
      </c>
    </row>
    <row r="489" spans="3:6">
      <c r="C489" t="s">
        <v>132</v>
      </c>
      <c r="D489">
        <v>28</v>
      </c>
      <c r="E489">
        <f t="shared" si="16"/>
        <v>-3.3000000000000007</v>
      </c>
      <c r="F489">
        <v>22434363</v>
      </c>
    </row>
    <row r="491" spans="3:6">
      <c r="C491" t="s">
        <v>225</v>
      </c>
      <c r="D491">
        <f>AVERAGE(D455:D489)</f>
        <v>31.342857142857142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7"/>
  <sheetViews>
    <sheetView topLeftCell="E146" workbookViewId="0">
      <selection activeCell="U159" sqref="U159"/>
    </sheetView>
  </sheetViews>
  <sheetFormatPr defaultRowHeight="15"/>
  <cols>
    <col min="1" max="1" width="23.5703125" customWidth="1"/>
    <col min="2" max="2" width="12" customWidth="1"/>
    <col min="3" max="3" width="20.5703125" customWidth="1"/>
    <col min="4" max="4" width="22.85546875" customWidth="1"/>
    <col min="5" max="5" width="11" customWidth="1"/>
    <col min="6" max="6" width="31.85546875" customWidth="1"/>
  </cols>
  <sheetData>
    <row r="1" spans="1:6">
      <c r="A1" t="s">
        <v>0</v>
      </c>
      <c r="B1" t="s">
        <v>1</v>
      </c>
      <c r="C1" t="s">
        <v>2</v>
      </c>
      <c r="D1" t="s">
        <v>174</v>
      </c>
      <c r="E1" t="s">
        <v>1</v>
      </c>
      <c r="F1" t="s">
        <v>182</v>
      </c>
    </row>
    <row r="2" spans="1:6">
      <c r="A2" t="s">
        <v>3</v>
      </c>
      <c r="B2" s="1">
        <v>5707251</v>
      </c>
      <c r="C2" s="5">
        <v>91</v>
      </c>
      <c r="D2">
        <f>C2-42.5</f>
        <v>48.5</v>
      </c>
      <c r="E2" s="1">
        <v>5707251</v>
      </c>
      <c r="F2">
        <f>C2-42.5</f>
        <v>48.5</v>
      </c>
    </row>
    <row r="3" spans="1:6">
      <c r="A3" t="s">
        <v>4</v>
      </c>
      <c r="B3" s="1">
        <v>5488543</v>
      </c>
      <c r="C3" s="5">
        <v>90</v>
      </c>
      <c r="D3">
        <f t="shared" ref="D3:D66" si="0">C3-42.5</f>
        <v>47.5</v>
      </c>
      <c r="E3" s="1">
        <v>5488543</v>
      </c>
      <c r="F3">
        <f t="shared" ref="F3:F66" si="1">C3-42.5</f>
        <v>47.5</v>
      </c>
    </row>
    <row r="4" spans="1:6">
      <c r="A4" t="s">
        <v>5</v>
      </c>
      <c r="B4" s="2">
        <v>9875378</v>
      </c>
      <c r="C4" s="5">
        <v>89</v>
      </c>
      <c r="D4">
        <f t="shared" si="0"/>
        <v>46.5</v>
      </c>
      <c r="E4" s="2">
        <v>9875378</v>
      </c>
      <c r="F4">
        <f t="shared" si="1"/>
        <v>46.5</v>
      </c>
    </row>
    <row r="5" spans="1:6">
      <c r="A5" s="4" t="s">
        <v>6</v>
      </c>
      <c r="B5" s="2">
        <v>4691480</v>
      </c>
      <c r="C5" s="5">
        <v>91</v>
      </c>
      <c r="D5">
        <f t="shared" si="0"/>
        <v>48.5</v>
      </c>
      <c r="E5" s="2">
        <v>4691480</v>
      </c>
      <c r="F5">
        <f t="shared" si="1"/>
        <v>48.5</v>
      </c>
    </row>
    <row r="6" spans="1:6">
      <c r="A6" s="4" t="s">
        <v>7</v>
      </c>
      <c r="B6" s="2">
        <v>17000059</v>
      </c>
      <c r="C6" s="5">
        <v>84</v>
      </c>
      <c r="D6">
        <f t="shared" si="0"/>
        <v>41.5</v>
      </c>
      <c r="E6" s="2">
        <v>17000059</v>
      </c>
      <c r="F6">
        <f t="shared" si="1"/>
        <v>41.5</v>
      </c>
    </row>
    <row r="7" spans="1:6">
      <c r="A7" s="4" t="s">
        <v>8</v>
      </c>
      <c r="B7" s="2">
        <v>5214900</v>
      </c>
      <c r="C7" s="5">
        <v>88</v>
      </c>
      <c r="D7">
        <f t="shared" si="0"/>
        <v>45.5</v>
      </c>
      <c r="E7" s="2">
        <v>5214900</v>
      </c>
      <c r="F7">
        <f t="shared" si="1"/>
        <v>45.5</v>
      </c>
    </row>
    <row r="8" spans="1:6">
      <c r="A8" s="4" t="s">
        <v>9</v>
      </c>
      <c r="B8" s="2">
        <v>8211700</v>
      </c>
      <c r="C8" s="5">
        <v>86</v>
      </c>
      <c r="D8">
        <f t="shared" si="0"/>
        <v>43.5</v>
      </c>
      <c r="E8" s="2">
        <v>8211700</v>
      </c>
      <c r="F8">
        <f t="shared" si="1"/>
        <v>43.5</v>
      </c>
    </row>
    <row r="9" spans="1:6">
      <c r="A9" s="4" t="s">
        <v>10</v>
      </c>
      <c r="B9" s="2">
        <v>8211700</v>
      </c>
      <c r="C9" s="5">
        <v>85</v>
      </c>
      <c r="D9">
        <f t="shared" si="0"/>
        <v>42.5</v>
      </c>
      <c r="E9" s="2">
        <v>8211700</v>
      </c>
      <c r="F9">
        <f t="shared" si="1"/>
        <v>42.5</v>
      </c>
    </row>
    <row r="10" spans="1:6">
      <c r="A10" s="4" t="s">
        <v>11</v>
      </c>
      <c r="B10" s="2">
        <v>36048521</v>
      </c>
      <c r="C10" s="5">
        <v>83</v>
      </c>
      <c r="D10">
        <f t="shared" si="0"/>
        <v>40.5</v>
      </c>
      <c r="E10" s="2">
        <v>36048521</v>
      </c>
      <c r="F10">
        <f t="shared" si="1"/>
        <v>40.5</v>
      </c>
    </row>
    <row r="11" spans="1:6">
      <c r="A11" s="4" t="s">
        <v>12</v>
      </c>
      <c r="B11" s="2">
        <v>81459000</v>
      </c>
      <c r="C11" s="5">
        <v>81</v>
      </c>
      <c r="D11">
        <f t="shared" si="0"/>
        <v>38.5</v>
      </c>
      <c r="E11" s="2">
        <v>81459000</v>
      </c>
      <c r="F11">
        <f t="shared" si="1"/>
        <v>38.5</v>
      </c>
    </row>
    <row r="12" spans="1:6">
      <c r="A12" s="4" t="s">
        <v>13</v>
      </c>
      <c r="B12" s="2">
        <v>562958</v>
      </c>
      <c r="C12" s="4">
        <v>85</v>
      </c>
      <c r="D12">
        <f t="shared" si="0"/>
        <v>42.5</v>
      </c>
      <c r="E12" s="2">
        <v>562958</v>
      </c>
      <c r="F12">
        <f t="shared" si="1"/>
        <v>42.5</v>
      </c>
    </row>
    <row r="13" spans="1:6">
      <c r="A13" s="4" t="s">
        <v>14</v>
      </c>
      <c r="B13" s="2">
        <v>64716000</v>
      </c>
      <c r="C13" s="4">
        <v>81</v>
      </c>
      <c r="D13">
        <f t="shared" si="0"/>
        <v>38.5</v>
      </c>
      <c r="E13" s="2">
        <v>64716000</v>
      </c>
      <c r="F13">
        <f t="shared" si="1"/>
        <v>38.5</v>
      </c>
    </row>
    <row r="14" spans="1:6">
      <c r="A14" s="4" t="s">
        <v>15</v>
      </c>
      <c r="B14" s="2">
        <v>24104700</v>
      </c>
      <c r="C14" s="5">
        <v>79</v>
      </c>
      <c r="D14">
        <f t="shared" si="0"/>
        <v>36.5</v>
      </c>
      <c r="E14" s="2">
        <v>24104700</v>
      </c>
      <c r="F14">
        <f t="shared" si="1"/>
        <v>36.5</v>
      </c>
    </row>
    <row r="15" spans="1:6">
      <c r="A15" s="4" t="s">
        <v>16</v>
      </c>
      <c r="B15" s="2">
        <v>332529</v>
      </c>
      <c r="C15" s="5">
        <v>79</v>
      </c>
      <c r="D15">
        <f t="shared" si="0"/>
        <v>36.5</v>
      </c>
      <c r="E15" s="2">
        <v>332529</v>
      </c>
      <c r="F15">
        <f t="shared" si="1"/>
        <v>36.5</v>
      </c>
    </row>
    <row r="16" spans="1:6">
      <c r="A16" s="4" t="s">
        <v>17</v>
      </c>
      <c r="B16" s="2">
        <v>11250585</v>
      </c>
      <c r="C16" s="5">
        <v>77</v>
      </c>
      <c r="D16">
        <f t="shared" si="0"/>
        <v>34.5</v>
      </c>
      <c r="E16" s="2">
        <v>11250585</v>
      </c>
      <c r="F16">
        <f t="shared" si="1"/>
        <v>34.5</v>
      </c>
    </row>
    <row r="17" spans="1:6">
      <c r="A17" s="4" t="s">
        <v>18</v>
      </c>
      <c r="B17" s="2">
        <v>8662588</v>
      </c>
      <c r="C17" s="5">
        <v>76</v>
      </c>
      <c r="D17">
        <f t="shared" si="0"/>
        <v>33.5</v>
      </c>
      <c r="E17" s="2">
        <v>8662588</v>
      </c>
      <c r="F17">
        <f t="shared" si="1"/>
        <v>33.5</v>
      </c>
    </row>
    <row r="18" spans="1:6">
      <c r="A18" s="4" t="s">
        <v>19</v>
      </c>
      <c r="B18" s="2">
        <v>323625762</v>
      </c>
      <c r="C18" s="5">
        <v>76</v>
      </c>
      <c r="D18">
        <f t="shared" si="0"/>
        <v>33.5</v>
      </c>
      <c r="E18" s="2">
        <v>323625762</v>
      </c>
      <c r="F18">
        <f t="shared" si="1"/>
        <v>33.5</v>
      </c>
    </row>
    <row r="19" spans="1:6">
      <c r="A19" s="4" t="s">
        <v>20</v>
      </c>
      <c r="B19" s="2">
        <v>7234800</v>
      </c>
      <c r="C19" s="5">
        <v>75</v>
      </c>
      <c r="D19">
        <f t="shared" si="0"/>
        <v>32.5</v>
      </c>
      <c r="E19" s="2">
        <v>7234800</v>
      </c>
      <c r="F19">
        <f t="shared" si="1"/>
        <v>32.5</v>
      </c>
    </row>
    <row r="20" spans="1:6">
      <c r="A20" s="4" t="s">
        <v>21</v>
      </c>
      <c r="B20" s="2">
        <v>6378000</v>
      </c>
      <c r="C20" s="5">
        <v>75</v>
      </c>
      <c r="D20">
        <f t="shared" si="0"/>
        <v>32.5</v>
      </c>
      <c r="E20" s="2">
        <v>6378000</v>
      </c>
      <c r="F20">
        <f t="shared" si="1"/>
        <v>32.5</v>
      </c>
    </row>
    <row r="21" spans="1:6">
      <c r="A21" s="4" t="s">
        <v>22</v>
      </c>
      <c r="B21" s="2">
        <v>126919659</v>
      </c>
      <c r="C21" s="5">
        <v>75</v>
      </c>
      <c r="D21">
        <f t="shared" si="0"/>
        <v>32.5</v>
      </c>
      <c r="E21" s="2">
        <v>126919659</v>
      </c>
      <c r="F21">
        <f t="shared" si="1"/>
        <v>32.5</v>
      </c>
    </row>
    <row r="22" spans="1:6">
      <c r="A22" s="4" t="s">
        <v>23</v>
      </c>
      <c r="B22" s="2">
        <v>3324460</v>
      </c>
      <c r="C22" s="5">
        <v>74</v>
      </c>
      <c r="D22">
        <f t="shared" si="0"/>
        <v>31.5</v>
      </c>
      <c r="E22" s="2">
        <v>3324460</v>
      </c>
      <c r="F22">
        <f t="shared" si="1"/>
        <v>31.5</v>
      </c>
    </row>
    <row r="23" spans="1:6">
      <c r="A23" s="4" t="s">
        <v>24</v>
      </c>
      <c r="B23" s="2">
        <v>2545603</v>
      </c>
      <c r="C23" s="5">
        <v>71</v>
      </c>
      <c r="D23">
        <f t="shared" si="0"/>
        <v>28.5</v>
      </c>
      <c r="E23" s="2">
        <v>2545603</v>
      </c>
      <c r="F23">
        <f t="shared" si="1"/>
        <v>28.5</v>
      </c>
    </row>
    <row r="24" spans="1:6">
      <c r="A24" s="4" t="s">
        <v>25</v>
      </c>
      <c r="B24" s="2">
        <v>18006407</v>
      </c>
      <c r="C24" s="5">
        <v>70</v>
      </c>
      <c r="D24">
        <f t="shared" si="0"/>
        <v>27.5</v>
      </c>
      <c r="E24" s="2">
        <v>18006407</v>
      </c>
      <c r="F24">
        <f t="shared" si="1"/>
        <v>27.5</v>
      </c>
    </row>
    <row r="25" spans="1:6">
      <c r="A25" s="4" t="s">
        <v>26</v>
      </c>
      <c r="B25" s="2">
        <v>1315944</v>
      </c>
      <c r="C25" s="5">
        <v>70</v>
      </c>
      <c r="D25">
        <f t="shared" si="0"/>
        <v>27.5</v>
      </c>
      <c r="E25" s="2">
        <v>1315944</v>
      </c>
      <c r="F25">
        <f t="shared" si="1"/>
        <v>27.5</v>
      </c>
    </row>
    <row r="26" spans="1:6">
      <c r="A26" s="4" t="s">
        <v>27</v>
      </c>
      <c r="B26" s="2">
        <v>66689000</v>
      </c>
      <c r="C26" s="5">
        <v>70</v>
      </c>
      <c r="D26">
        <f t="shared" si="0"/>
        <v>27.5</v>
      </c>
      <c r="E26" s="2">
        <v>66689000</v>
      </c>
      <c r="F26">
        <f t="shared" si="1"/>
        <v>27.5</v>
      </c>
    </row>
    <row r="27" spans="1:6">
      <c r="A27" s="4" t="s">
        <v>28</v>
      </c>
      <c r="B27" s="2">
        <v>5779760</v>
      </c>
      <c r="C27" s="5">
        <v>70</v>
      </c>
      <c r="D27">
        <f t="shared" si="0"/>
        <v>27.5</v>
      </c>
      <c r="E27" s="2">
        <v>5779760</v>
      </c>
      <c r="F27">
        <f t="shared" si="1"/>
        <v>27.5</v>
      </c>
    </row>
    <row r="28" spans="1:6">
      <c r="A28" s="4" t="s">
        <v>29</v>
      </c>
      <c r="B28" s="2">
        <v>742737</v>
      </c>
      <c r="C28" s="5">
        <v>65</v>
      </c>
      <c r="D28">
        <f t="shared" si="0"/>
        <v>22.5</v>
      </c>
      <c r="E28" s="2">
        <v>742737</v>
      </c>
      <c r="F28">
        <f t="shared" si="1"/>
        <v>22.5</v>
      </c>
    </row>
    <row r="29" spans="1:6">
      <c r="A29" s="4" t="s">
        <v>30</v>
      </c>
      <c r="B29" s="2">
        <v>2155784</v>
      </c>
      <c r="C29" s="5">
        <v>63</v>
      </c>
      <c r="D29">
        <f t="shared" si="0"/>
        <v>20.5</v>
      </c>
      <c r="E29" s="2">
        <v>2155784</v>
      </c>
      <c r="F29">
        <f t="shared" si="1"/>
        <v>20.5</v>
      </c>
    </row>
    <row r="30" spans="1:6">
      <c r="A30" s="4" t="s">
        <v>31</v>
      </c>
      <c r="B30" s="2">
        <v>10427301</v>
      </c>
      <c r="C30" s="5">
        <v>64</v>
      </c>
      <c r="D30">
        <f t="shared" si="0"/>
        <v>21.5</v>
      </c>
      <c r="E30" s="2">
        <v>10427301</v>
      </c>
      <c r="F30">
        <f t="shared" si="1"/>
        <v>21.5</v>
      </c>
    </row>
    <row r="31" spans="1:6">
      <c r="A31" s="4" t="s">
        <v>32</v>
      </c>
      <c r="B31" s="2">
        <v>38483957</v>
      </c>
      <c r="C31" s="5">
        <v>63</v>
      </c>
      <c r="D31">
        <f t="shared" si="0"/>
        <v>20.5</v>
      </c>
      <c r="E31" s="2">
        <v>38483957</v>
      </c>
      <c r="F31">
        <f t="shared" si="1"/>
        <v>20.5</v>
      </c>
    </row>
    <row r="32" spans="1:6">
      <c r="A32" s="4" t="s">
        <v>33</v>
      </c>
      <c r="B32" s="2">
        <v>23476640</v>
      </c>
      <c r="C32" s="5">
        <v>62</v>
      </c>
      <c r="D32">
        <f t="shared" si="0"/>
        <v>19.5</v>
      </c>
      <c r="E32" s="2">
        <v>23476640</v>
      </c>
      <c r="F32">
        <f t="shared" si="1"/>
        <v>19.5</v>
      </c>
    </row>
    <row r="33" spans="1:6">
      <c r="A33" s="4" t="s">
        <v>34</v>
      </c>
      <c r="B33" s="2">
        <v>1141166</v>
      </c>
      <c r="C33" s="5">
        <v>61</v>
      </c>
      <c r="D33">
        <f t="shared" si="0"/>
        <v>18.5</v>
      </c>
      <c r="E33" s="2">
        <v>1141166</v>
      </c>
      <c r="F33">
        <f t="shared" si="1"/>
        <v>18.5</v>
      </c>
    </row>
    <row r="34" spans="1:6">
      <c r="A34" s="4" t="s">
        <v>35</v>
      </c>
      <c r="B34" s="2">
        <v>8502900</v>
      </c>
      <c r="C34" s="5">
        <v>61</v>
      </c>
      <c r="D34">
        <f t="shared" si="0"/>
        <v>18.5</v>
      </c>
      <c r="E34" s="2">
        <v>8502900</v>
      </c>
      <c r="F34">
        <f t="shared" si="1"/>
        <v>18.5</v>
      </c>
    </row>
    <row r="35" spans="1:6">
      <c r="A35" s="4" t="s">
        <v>36</v>
      </c>
      <c r="B35" s="2">
        <v>2875593</v>
      </c>
      <c r="C35" s="5">
        <v>59</v>
      </c>
      <c r="D35">
        <f t="shared" si="0"/>
        <v>16.5</v>
      </c>
      <c r="E35" s="2">
        <v>2875593</v>
      </c>
      <c r="F35">
        <f t="shared" si="1"/>
        <v>16.5</v>
      </c>
    </row>
    <row r="36" spans="1:6">
      <c r="A36" s="4" t="s">
        <v>37</v>
      </c>
      <c r="B36" s="2">
        <v>2063077</v>
      </c>
      <c r="C36" s="5">
        <v>60</v>
      </c>
      <c r="D36">
        <f t="shared" si="0"/>
        <v>17.5</v>
      </c>
      <c r="E36" s="2">
        <v>2063077</v>
      </c>
      <c r="F36">
        <f t="shared" si="1"/>
        <v>17.5</v>
      </c>
    </row>
    <row r="37" spans="1:6">
      <c r="A37" s="4" t="s">
        <v>38</v>
      </c>
      <c r="B37" s="2">
        <v>46423064</v>
      </c>
      <c r="C37" s="5">
        <v>58</v>
      </c>
      <c r="D37">
        <f t="shared" si="0"/>
        <v>15.5</v>
      </c>
      <c r="E37" s="2">
        <v>46423064</v>
      </c>
      <c r="F37">
        <f t="shared" si="1"/>
        <v>15.5</v>
      </c>
    </row>
    <row r="38" spans="1:6">
      <c r="A38" s="4" t="s">
        <v>39</v>
      </c>
      <c r="B38" s="2">
        <v>10553443</v>
      </c>
      <c r="C38" s="5">
        <v>56</v>
      </c>
      <c r="D38">
        <f t="shared" si="0"/>
        <v>13.5</v>
      </c>
      <c r="E38" s="2">
        <v>10553443</v>
      </c>
      <c r="F38">
        <f t="shared" si="1"/>
        <v>13.5</v>
      </c>
    </row>
    <row r="39" spans="1:6">
      <c r="A39" s="4" t="s">
        <v>40</v>
      </c>
      <c r="B39" s="2">
        <v>50801405</v>
      </c>
      <c r="C39" s="5">
        <v>54</v>
      </c>
      <c r="D39">
        <f t="shared" si="0"/>
        <v>11.5</v>
      </c>
      <c r="E39" s="2">
        <v>50801405</v>
      </c>
      <c r="F39">
        <f t="shared" si="1"/>
        <v>11.5</v>
      </c>
    </row>
    <row r="40" spans="1:6">
      <c r="A40" s="4" t="s">
        <v>41</v>
      </c>
      <c r="B40" s="2">
        <v>445426</v>
      </c>
      <c r="C40" s="5">
        <v>60</v>
      </c>
      <c r="D40">
        <f t="shared" si="0"/>
        <v>17.5</v>
      </c>
      <c r="E40" s="2">
        <v>445426</v>
      </c>
      <c r="F40">
        <f t="shared" si="1"/>
        <v>17.5</v>
      </c>
    </row>
    <row r="41" spans="1:6">
      <c r="A41" s="4" t="s">
        <v>42</v>
      </c>
      <c r="B41" s="2">
        <v>525000</v>
      </c>
      <c r="C41" s="5">
        <v>55</v>
      </c>
      <c r="D41">
        <f t="shared" si="0"/>
        <v>12.5</v>
      </c>
      <c r="E41" s="2">
        <v>525000</v>
      </c>
      <c r="F41">
        <f t="shared" si="1"/>
        <v>12.5</v>
      </c>
    </row>
    <row r="42" spans="1:6">
      <c r="A42" s="4" t="s">
        <v>43</v>
      </c>
      <c r="B42" s="2">
        <v>4586353</v>
      </c>
      <c r="C42" s="5">
        <v>55</v>
      </c>
      <c r="D42">
        <f t="shared" si="0"/>
        <v>12.5</v>
      </c>
      <c r="E42" s="2">
        <v>4586353</v>
      </c>
      <c r="F42">
        <f t="shared" si="1"/>
        <v>12.5</v>
      </c>
    </row>
    <row r="43" spans="1:6">
      <c r="A43" s="4" t="s">
        <v>44</v>
      </c>
      <c r="B43" s="2">
        <v>1973700</v>
      </c>
      <c r="C43" s="5">
        <v>56</v>
      </c>
      <c r="D43">
        <f t="shared" si="0"/>
        <v>13.5</v>
      </c>
      <c r="E43" s="2">
        <v>1973700</v>
      </c>
      <c r="F43">
        <f t="shared" si="1"/>
        <v>13.5</v>
      </c>
    </row>
    <row r="44" spans="1:6">
      <c r="A44" s="4" t="s">
        <v>45</v>
      </c>
      <c r="B44" s="2">
        <v>92000</v>
      </c>
      <c r="C44" s="5">
        <v>55</v>
      </c>
      <c r="D44">
        <f t="shared" si="0"/>
        <v>12.5</v>
      </c>
      <c r="E44" s="2">
        <v>92000</v>
      </c>
      <c r="F44">
        <f t="shared" si="1"/>
        <v>12.5</v>
      </c>
    </row>
    <row r="45" spans="1:6">
      <c r="A45" s="4" t="s">
        <v>46</v>
      </c>
      <c r="B45" s="2">
        <v>11262564</v>
      </c>
      <c r="C45" s="5">
        <v>54</v>
      </c>
      <c r="D45">
        <f t="shared" si="0"/>
        <v>11.5</v>
      </c>
      <c r="E45" s="2">
        <v>11262564</v>
      </c>
      <c r="F45">
        <f t="shared" si="1"/>
        <v>11.5</v>
      </c>
    </row>
    <row r="46" spans="1:6">
      <c r="A46" s="4" t="s">
        <v>47</v>
      </c>
      <c r="B46" s="2">
        <v>9531712</v>
      </c>
      <c r="C46" s="5">
        <v>53</v>
      </c>
      <c r="D46">
        <f t="shared" si="0"/>
        <v>10.5</v>
      </c>
      <c r="E46" s="2">
        <v>9531712</v>
      </c>
      <c r="F46">
        <f t="shared" si="1"/>
        <v>10.5</v>
      </c>
    </row>
    <row r="47" spans="1:6">
      <c r="A47" s="4" t="s">
        <v>48</v>
      </c>
      <c r="B47" s="2">
        <v>1261208</v>
      </c>
      <c r="C47" s="5">
        <v>53</v>
      </c>
      <c r="D47">
        <f t="shared" si="0"/>
        <v>10.5</v>
      </c>
      <c r="E47" s="2">
        <v>1261208</v>
      </c>
      <c r="F47">
        <f t="shared" si="1"/>
        <v>10.5</v>
      </c>
    </row>
    <row r="48" spans="1:6">
      <c r="A48" s="4" t="s">
        <v>49</v>
      </c>
      <c r="B48" s="2">
        <v>2113077</v>
      </c>
      <c r="C48" s="5">
        <v>53</v>
      </c>
      <c r="D48">
        <f t="shared" si="0"/>
        <v>10.5</v>
      </c>
      <c r="E48" s="2">
        <v>2113077</v>
      </c>
      <c r="F48">
        <f t="shared" si="1"/>
        <v>10.5</v>
      </c>
    </row>
    <row r="49" spans="1:6">
      <c r="A49" s="4" t="s">
        <v>50</v>
      </c>
      <c r="B49" s="2">
        <v>3720400</v>
      </c>
      <c r="C49" s="5">
        <v>52</v>
      </c>
      <c r="D49">
        <f t="shared" si="0"/>
        <v>9.5</v>
      </c>
      <c r="E49" s="2">
        <v>3720400</v>
      </c>
      <c r="F49">
        <f t="shared" si="1"/>
        <v>9.5</v>
      </c>
    </row>
    <row r="50" spans="1:6">
      <c r="A50" s="4" t="s">
        <v>51</v>
      </c>
      <c r="B50" s="2">
        <v>30770375</v>
      </c>
      <c r="C50" s="5">
        <v>52</v>
      </c>
      <c r="D50">
        <f t="shared" si="0"/>
        <v>9.5</v>
      </c>
      <c r="E50" s="2">
        <v>30770375</v>
      </c>
      <c r="F50">
        <f t="shared" si="1"/>
        <v>9.5</v>
      </c>
    </row>
    <row r="51" spans="1:6">
      <c r="A51" s="4" t="s">
        <v>52</v>
      </c>
      <c r="B51" s="2">
        <v>1343000</v>
      </c>
      <c r="C51" s="5">
        <v>51</v>
      </c>
      <c r="D51">
        <f t="shared" si="0"/>
        <v>8.5</v>
      </c>
      <c r="E51" s="2">
        <v>1343000</v>
      </c>
      <c r="F51">
        <f t="shared" si="1"/>
        <v>8.5</v>
      </c>
    </row>
    <row r="52" spans="1:6">
      <c r="A52" s="4" t="s">
        <v>53</v>
      </c>
      <c r="B52" s="2">
        <v>4284889</v>
      </c>
      <c r="C52" s="5">
        <v>51</v>
      </c>
      <c r="D52">
        <f t="shared" si="0"/>
        <v>8.5</v>
      </c>
      <c r="E52" s="2">
        <v>4284889</v>
      </c>
      <c r="F52">
        <f t="shared" si="1"/>
        <v>8.5</v>
      </c>
    </row>
    <row r="53" spans="1:6">
      <c r="A53" s="4" t="s">
        <v>54</v>
      </c>
      <c r="B53" s="2">
        <v>9855571</v>
      </c>
      <c r="C53" s="5">
        <v>51</v>
      </c>
      <c r="D53">
        <f t="shared" si="0"/>
        <v>8.5</v>
      </c>
      <c r="E53" s="2">
        <v>9855571</v>
      </c>
      <c r="F53">
        <f t="shared" si="1"/>
        <v>8.5</v>
      </c>
    </row>
    <row r="54" spans="1:6">
      <c r="A54" s="4" t="s">
        <v>55</v>
      </c>
      <c r="B54" s="2">
        <v>5426252</v>
      </c>
      <c r="C54" s="5">
        <v>51</v>
      </c>
      <c r="D54">
        <f t="shared" si="0"/>
        <v>8.5</v>
      </c>
      <c r="E54" s="2">
        <v>5426252</v>
      </c>
      <c r="F54">
        <f t="shared" si="1"/>
        <v>8.5</v>
      </c>
    </row>
    <row r="55" spans="1:6">
      <c r="A55" s="4" t="s">
        <v>56</v>
      </c>
      <c r="B55" s="2">
        <v>31068000</v>
      </c>
      <c r="C55" s="5">
        <v>50</v>
      </c>
      <c r="D55">
        <f t="shared" si="0"/>
        <v>7.5</v>
      </c>
      <c r="E55" s="2">
        <v>31068000</v>
      </c>
      <c r="F55">
        <f t="shared" si="1"/>
        <v>7.5</v>
      </c>
    </row>
    <row r="56" spans="1:6">
      <c r="A56" s="4" t="s">
        <v>57</v>
      </c>
      <c r="B56" s="2">
        <v>4187161</v>
      </c>
      <c r="C56" s="5">
        <v>49</v>
      </c>
      <c r="D56">
        <f t="shared" si="0"/>
        <v>6.5</v>
      </c>
      <c r="E56" s="2">
        <v>4187161</v>
      </c>
      <c r="F56">
        <f t="shared" si="1"/>
        <v>6.5</v>
      </c>
    </row>
    <row r="57" spans="1:6">
      <c r="A57" s="4" t="s">
        <v>58</v>
      </c>
      <c r="B57" s="2">
        <v>11238317</v>
      </c>
      <c r="C57" s="5">
        <v>47</v>
      </c>
      <c r="D57">
        <f t="shared" si="0"/>
        <v>4.5</v>
      </c>
      <c r="E57" s="2">
        <v>11238317</v>
      </c>
      <c r="F57">
        <f t="shared" si="1"/>
        <v>4.5</v>
      </c>
    </row>
    <row r="58" spans="1:6">
      <c r="A58" s="4" t="s">
        <v>59</v>
      </c>
      <c r="B58" s="2">
        <v>27000000</v>
      </c>
      <c r="C58" s="5">
        <v>47</v>
      </c>
      <c r="D58">
        <f t="shared" si="0"/>
        <v>4.5</v>
      </c>
      <c r="E58" s="2">
        <v>27000000</v>
      </c>
      <c r="F58">
        <f t="shared" si="1"/>
        <v>4.5</v>
      </c>
    </row>
    <row r="59" spans="1:6">
      <c r="A59" s="4" t="s">
        <v>60</v>
      </c>
      <c r="B59" s="2">
        <v>10955000</v>
      </c>
      <c r="C59" s="5">
        <v>46</v>
      </c>
      <c r="D59">
        <f t="shared" si="0"/>
        <v>3.5</v>
      </c>
      <c r="E59" s="2">
        <v>10955000</v>
      </c>
      <c r="F59">
        <f t="shared" si="1"/>
        <v>3.5</v>
      </c>
    </row>
    <row r="60" spans="1:6">
      <c r="A60" s="4" t="s">
        <v>61</v>
      </c>
      <c r="B60" s="2">
        <v>19511000</v>
      </c>
      <c r="C60" s="5">
        <v>46</v>
      </c>
      <c r="D60">
        <f t="shared" si="0"/>
        <v>3.5</v>
      </c>
      <c r="E60" s="2">
        <v>19511000</v>
      </c>
      <c r="F60">
        <f t="shared" si="1"/>
        <v>3.5</v>
      </c>
    </row>
    <row r="61" spans="1:6">
      <c r="A61" s="4" t="s">
        <v>62</v>
      </c>
      <c r="B61" s="2">
        <v>3286936</v>
      </c>
      <c r="C61" s="5">
        <v>45</v>
      </c>
      <c r="D61">
        <f t="shared" si="0"/>
        <v>2.5</v>
      </c>
      <c r="E61" s="2">
        <v>3286936</v>
      </c>
      <c r="F61">
        <f t="shared" si="1"/>
        <v>2.5</v>
      </c>
    </row>
    <row r="62" spans="1:6">
      <c r="A62" s="4" t="s">
        <v>63</v>
      </c>
      <c r="B62" s="2">
        <v>60674003</v>
      </c>
      <c r="C62" s="5">
        <v>44</v>
      </c>
      <c r="D62">
        <f t="shared" si="0"/>
        <v>1.5</v>
      </c>
      <c r="E62" s="2">
        <v>60674003</v>
      </c>
      <c r="F62">
        <f t="shared" si="1"/>
        <v>1.5</v>
      </c>
    </row>
    <row r="63" spans="1:6">
      <c r="A63" s="4" t="s">
        <v>64</v>
      </c>
      <c r="B63" s="2">
        <v>2067000</v>
      </c>
      <c r="C63" s="5">
        <v>44</v>
      </c>
      <c r="D63">
        <f t="shared" si="0"/>
        <v>1.5</v>
      </c>
      <c r="E63" s="2">
        <v>2067000</v>
      </c>
      <c r="F63">
        <f t="shared" si="1"/>
        <v>1.5</v>
      </c>
    </row>
    <row r="64" spans="1:6">
      <c r="A64" s="4" t="s">
        <v>65</v>
      </c>
      <c r="B64" s="2">
        <v>676872</v>
      </c>
      <c r="C64" s="5">
        <v>44</v>
      </c>
      <c r="D64">
        <f t="shared" si="0"/>
        <v>1.5</v>
      </c>
      <c r="E64" s="2">
        <v>676872</v>
      </c>
      <c r="F64">
        <f t="shared" si="1"/>
        <v>1.5</v>
      </c>
    </row>
    <row r="65" spans="1:6">
      <c r="A65" s="4" t="s">
        <v>66</v>
      </c>
      <c r="B65" s="2">
        <v>13567338</v>
      </c>
      <c r="C65" s="5">
        <v>44</v>
      </c>
      <c r="D65">
        <f t="shared" si="0"/>
        <v>1.5</v>
      </c>
      <c r="E65" s="2">
        <v>13567338</v>
      </c>
      <c r="F65">
        <f t="shared" si="1"/>
        <v>1.5</v>
      </c>
    </row>
    <row r="66" spans="1:6">
      <c r="A66" s="4" t="s">
        <v>67</v>
      </c>
      <c r="B66" s="2">
        <v>54956900</v>
      </c>
      <c r="C66" s="5">
        <v>44</v>
      </c>
      <c r="D66">
        <f t="shared" si="0"/>
        <v>1.5</v>
      </c>
      <c r="E66" s="2">
        <v>54956900</v>
      </c>
      <c r="F66">
        <f t="shared" si="1"/>
        <v>1.5</v>
      </c>
    </row>
    <row r="67" spans="1:6">
      <c r="A67" s="4" t="s">
        <v>68</v>
      </c>
      <c r="B67" s="2">
        <v>190428</v>
      </c>
      <c r="C67" s="5">
        <v>42</v>
      </c>
      <c r="D67">
        <f t="shared" ref="D67:D130" si="2">C67-42.5</f>
        <v>-0.5</v>
      </c>
      <c r="E67" s="2">
        <v>190428</v>
      </c>
      <c r="F67">
        <f>D67*-1</f>
        <v>0.5</v>
      </c>
    </row>
    <row r="68" spans="1:6">
      <c r="A68" s="4" t="s">
        <v>69</v>
      </c>
      <c r="B68" s="2">
        <v>2069162</v>
      </c>
      <c r="C68" s="5">
        <v>42</v>
      </c>
      <c r="D68">
        <f t="shared" si="2"/>
        <v>-0.5</v>
      </c>
      <c r="E68" s="2">
        <v>2069162</v>
      </c>
      <c r="F68">
        <f>D68*-1</f>
        <v>0.5</v>
      </c>
    </row>
    <row r="69" spans="1:6">
      <c r="A69" s="4" t="s">
        <v>70</v>
      </c>
      <c r="B69" s="2">
        <v>79463663</v>
      </c>
      <c r="C69" s="5">
        <v>42</v>
      </c>
      <c r="D69">
        <f t="shared" si="2"/>
        <v>-0.5</v>
      </c>
      <c r="E69" s="2">
        <v>79463663</v>
      </c>
      <c r="F69">
        <f t="shared" ref="F69:F132" si="3">D69*-1</f>
        <v>0.5</v>
      </c>
    </row>
    <row r="70" spans="1:6">
      <c r="A70" s="4" t="s">
        <v>71</v>
      </c>
      <c r="B70" s="2">
        <v>7202198</v>
      </c>
      <c r="C70" s="5">
        <v>41</v>
      </c>
      <c r="D70">
        <f t="shared" si="2"/>
        <v>-1.5</v>
      </c>
      <c r="E70" s="2">
        <v>7202198</v>
      </c>
      <c r="F70">
        <f t="shared" si="3"/>
        <v>1.5</v>
      </c>
    </row>
    <row r="71" spans="1:6">
      <c r="A71" s="4" t="s">
        <v>72</v>
      </c>
      <c r="B71" s="2">
        <v>2950210</v>
      </c>
      <c r="C71" s="5">
        <v>41</v>
      </c>
      <c r="D71">
        <f t="shared" si="2"/>
        <v>-1.5</v>
      </c>
      <c r="E71" s="2">
        <v>2950210</v>
      </c>
      <c r="F71">
        <f t="shared" si="3"/>
        <v>1.5</v>
      </c>
    </row>
    <row r="72" spans="1:6">
      <c r="A72" s="4" t="s">
        <v>73</v>
      </c>
      <c r="B72" s="2">
        <v>7041599</v>
      </c>
      <c r="C72" s="5">
        <v>40</v>
      </c>
      <c r="D72">
        <f t="shared" si="2"/>
        <v>-2.5</v>
      </c>
      <c r="E72" s="2">
        <v>7041599</v>
      </c>
      <c r="F72">
        <f t="shared" si="3"/>
        <v>2.5</v>
      </c>
    </row>
    <row r="73" spans="1:6">
      <c r="A73" s="4" t="s">
        <v>74</v>
      </c>
      <c r="B73" s="2">
        <v>6377195</v>
      </c>
      <c r="C73" s="5">
        <v>39</v>
      </c>
      <c r="D73">
        <f t="shared" si="2"/>
        <v>-3.5</v>
      </c>
      <c r="E73" s="2">
        <v>6377195</v>
      </c>
      <c r="F73">
        <f t="shared" si="3"/>
        <v>3.5</v>
      </c>
    </row>
    <row r="74" spans="1:6">
      <c r="A74" s="4" t="s">
        <v>75</v>
      </c>
      <c r="B74" s="2">
        <v>3081677</v>
      </c>
      <c r="C74" s="5">
        <v>39</v>
      </c>
      <c r="D74">
        <f t="shared" si="2"/>
        <v>-3.5</v>
      </c>
      <c r="E74" s="2">
        <v>3081677</v>
      </c>
      <c r="F74">
        <f t="shared" si="3"/>
        <v>3.5</v>
      </c>
    </row>
    <row r="75" spans="1:6">
      <c r="A75" s="4" t="s">
        <v>76</v>
      </c>
      <c r="B75" s="2">
        <v>3929141</v>
      </c>
      <c r="C75" s="5">
        <v>39</v>
      </c>
      <c r="D75">
        <f t="shared" si="2"/>
        <v>-3.5</v>
      </c>
      <c r="E75" s="2">
        <v>3929141</v>
      </c>
      <c r="F75">
        <f t="shared" si="3"/>
        <v>3.5</v>
      </c>
    </row>
    <row r="76" spans="1:6">
      <c r="A76" s="4" t="s">
        <v>77</v>
      </c>
      <c r="B76" s="2">
        <v>1349667</v>
      </c>
      <c r="C76" s="5">
        <v>39</v>
      </c>
      <c r="D76">
        <f t="shared" si="2"/>
        <v>-3.5</v>
      </c>
      <c r="E76" s="2">
        <v>1349667</v>
      </c>
      <c r="F76">
        <f t="shared" si="3"/>
        <v>3.5</v>
      </c>
    </row>
    <row r="77" spans="1:6">
      <c r="A77" s="4" t="s">
        <v>78</v>
      </c>
      <c r="B77" s="2">
        <v>3871643</v>
      </c>
      <c r="C77" s="5">
        <v>38</v>
      </c>
      <c r="D77">
        <f t="shared" si="2"/>
        <v>-4.5</v>
      </c>
      <c r="E77" s="2">
        <v>3871643</v>
      </c>
      <c r="F77">
        <f t="shared" si="3"/>
        <v>4.5</v>
      </c>
    </row>
    <row r="78" spans="1:6">
      <c r="A78" s="4" t="s">
        <v>79</v>
      </c>
      <c r="B78" s="2">
        <v>205338000</v>
      </c>
      <c r="C78" s="5">
        <v>38</v>
      </c>
      <c r="D78">
        <f t="shared" si="2"/>
        <v>-4.5</v>
      </c>
      <c r="E78" s="2">
        <v>205338000</v>
      </c>
      <c r="F78">
        <f t="shared" si="3"/>
        <v>4.5</v>
      </c>
    </row>
    <row r="79" spans="1:6">
      <c r="A79" s="4" t="s">
        <v>82</v>
      </c>
      <c r="B79" s="2">
        <v>17322796</v>
      </c>
      <c r="C79" s="5">
        <v>38</v>
      </c>
      <c r="D79">
        <f t="shared" si="2"/>
        <v>-4.5</v>
      </c>
      <c r="E79" s="2">
        <v>17322796</v>
      </c>
      <c r="F79">
        <f t="shared" si="3"/>
        <v>4.5</v>
      </c>
    </row>
    <row r="80" spans="1:6">
      <c r="A80" s="4" t="s">
        <v>81</v>
      </c>
      <c r="B80" s="2">
        <v>67959000</v>
      </c>
      <c r="C80" s="5">
        <v>38</v>
      </c>
      <c r="D80">
        <f t="shared" si="2"/>
        <v>-4.5</v>
      </c>
      <c r="E80" s="2">
        <v>67959000</v>
      </c>
      <c r="F80">
        <f t="shared" si="3"/>
        <v>4.5</v>
      </c>
    </row>
    <row r="81" spans="1:6">
      <c r="A81" s="4" t="s">
        <v>83</v>
      </c>
      <c r="B81" s="2">
        <v>10982754</v>
      </c>
      <c r="C81" s="5">
        <v>38</v>
      </c>
      <c r="D81">
        <f t="shared" si="2"/>
        <v>-4.5</v>
      </c>
      <c r="E81" s="2">
        <v>10982754</v>
      </c>
      <c r="F81">
        <f t="shared" si="3"/>
        <v>4.5</v>
      </c>
    </row>
    <row r="82" spans="1:6">
      <c r="A82" s="4" t="s">
        <v>86</v>
      </c>
      <c r="B82" s="2">
        <v>16212000</v>
      </c>
      <c r="C82" s="4">
        <v>38</v>
      </c>
      <c r="D82">
        <f t="shared" si="2"/>
        <v>-4.5</v>
      </c>
      <c r="E82" s="2">
        <v>16212000</v>
      </c>
      <c r="F82">
        <f t="shared" si="3"/>
        <v>4.5</v>
      </c>
    </row>
    <row r="83" spans="1:6">
      <c r="A83" s="4" t="s">
        <v>87</v>
      </c>
      <c r="B83" s="2">
        <v>10879829</v>
      </c>
      <c r="C83" s="4">
        <v>37</v>
      </c>
      <c r="D83">
        <f t="shared" si="2"/>
        <v>-5.5</v>
      </c>
      <c r="E83" s="2">
        <v>10879829</v>
      </c>
      <c r="F83">
        <f t="shared" si="3"/>
        <v>5.5</v>
      </c>
    </row>
    <row r="84" spans="1:6">
      <c r="A84" s="4" t="s">
        <v>89</v>
      </c>
      <c r="B84" s="2">
        <v>48663285</v>
      </c>
      <c r="C84" s="5">
        <v>37</v>
      </c>
      <c r="D84">
        <f t="shared" si="2"/>
        <v>-5.5</v>
      </c>
      <c r="E84" s="2">
        <v>48663285</v>
      </c>
      <c r="F84">
        <f t="shared" si="3"/>
        <v>5.5</v>
      </c>
    </row>
    <row r="85" spans="1:6">
      <c r="A85" s="4" t="s">
        <v>90</v>
      </c>
      <c r="B85" s="2">
        <v>4503000</v>
      </c>
      <c r="C85" s="5">
        <v>37</v>
      </c>
      <c r="D85">
        <f t="shared" si="2"/>
        <v>-5.5</v>
      </c>
      <c r="E85" s="2">
        <v>4503000</v>
      </c>
      <c r="F85">
        <f t="shared" si="3"/>
        <v>5.5</v>
      </c>
    </row>
    <row r="86" spans="1:6">
      <c r="A86" s="4" t="s">
        <v>91</v>
      </c>
      <c r="B86" s="2">
        <v>20277597</v>
      </c>
      <c r="C86" s="5">
        <v>37</v>
      </c>
      <c r="D86">
        <f t="shared" si="2"/>
        <v>-5.5</v>
      </c>
      <c r="E86" s="2">
        <v>20277597</v>
      </c>
      <c r="F86">
        <f t="shared" si="3"/>
        <v>5.5</v>
      </c>
    </row>
    <row r="87" spans="1:6">
      <c r="A87" s="4" t="s">
        <v>92</v>
      </c>
      <c r="B87" s="2">
        <v>2886026</v>
      </c>
      <c r="C87" s="5">
        <v>36</v>
      </c>
      <c r="D87">
        <f t="shared" si="2"/>
        <v>-6.5</v>
      </c>
      <c r="E87" s="2">
        <v>2886026</v>
      </c>
      <c r="F87">
        <f t="shared" si="3"/>
        <v>6.5</v>
      </c>
    </row>
    <row r="88" spans="1:6">
      <c r="A88" s="4" t="s">
        <v>93</v>
      </c>
      <c r="B88" s="2">
        <v>40400000</v>
      </c>
      <c r="C88" s="5">
        <v>36</v>
      </c>
      <c r="D88">
        <f t="shared" si="2"/>
        <v>-6.5</v>
      </c>
      <c r="E88" s="2">
        <v>40400000</v>
      </c>
      <c r="F88">
        <f t="shared" si="3"/>
        <v>6.5</v>
      </c>
    </row>
    <row r="89" spans="1:6">
      <c r="A89" s="4" t="s">
        <v>94</v>
      </c>
      <c r="B89" s="2">
        <v>91162000</v>
      </c>
      <c r="C89" s="5">
        <v>36</v>
      </c>
      <c r="D89">
        <f t="shared" si="2"/>
        <v>-6.5</v>
      </c>
      <c r="E89" s="2">
        <v>91162000</v>
      </c>
      <c r="F89">
        <f t="shared" si="3"/>
        <v>6.5</v>
      </c>
    </row>
    <row r="90" spans="1:6">
      <c r="A90" s="4" t="s">
        <v>95</v>
      </c>
      <c r="B90" s="2">
        <v>255461700</v>
      </c>
      <c r="C90" s="5">
        <v>36</v>
      </c>
      <c r="D90">
        <f t="shared" si="2"/>
        <v>-6.5</v>
      </c>
      <c r="E90" s="2">
        <v>255461700</v>
      </c>
      <c r="F90">
        <f t="shared" si="3"/>
        <v>6.5</v>
      </c>
    </row>
    <row r="91" spans="1:6">
      <c r="A91" s="4" t="s">
        <v>96</v>
      </c>
      <c r="B91" s="2">
        <v>33848242</v>
      </c>
      <c r="C91" s="5">
        <v>36</v>
      </c>
      <c r="D91">
        <f t="shared" si="2"/>
        <v>-6.5</v>
      </c>
      <c r="E91" s="2">
        <v>33848242</v>
      </c>
      <c r="F91">
        <f t="shared" si="3"/>
        <v>6.5</v>
      </c>
    </row>
    <row r="92" spans="1:6">
      <c r="A92" s="4" t="s">
        <v>97</v>
      </c>
      <c r="B92" s="2">
        <v>31151643</v>
      </c>
      <c r="C92" s="6">
        <v>36</v>
      </c>
      <c r="D92">
        <f t="shared" si="2"/>
        <v>-6.5</v>
      </c>
      <c r="E92" s="2">
        <v>31151643</v>
      </c>
      <c r="F92">
        <f t="shared" si="3"/>
        <v>6.5</v>
      </c>
    </row>
    <row r="93" spans="1:6">
      <c r="A93" s="4" t="s">
        <v>98</v>
      </c>
      <c r="B93" s="2">
        <v>573311</v>
      </c>
      <c r="C93" s="5">
        <v>36</v>
      </c>
      <c r="D93">
        <f t="shared" si="2"/>
        <v>-6.5</v>
      </c>
      <c r="E93" s="2">
        <v>573311</v>
      </c>
      <c r="F93">
        <f t="shared" si="3"/>
        <v>6.5</v>
      </c>
    </row>
    <row r="94" spans="1:6">
      <c r="A94" s="4" t="s">
        <v>99</v>
      </c>
      <c r="B94" s="2">
        <v>2998600</v>
      </c>
      <c r="C94" s="5">
        <v>35</v>
      </c>
      <c r="D94">
        <f t="shared" si="2"/>
        <v>-7.5</v>
      </c>
      <c r="E94" s="2">
        <v>2998600</v>
      </c>
      <c r="F94">
        <f t="shared" si="3"/>
        <v>7.5</v>
      </c>
    </row>
    <row r="95" spans="1:6">
      <c r="A95" s="4" t="s">
        <v>100</v>
      </c>
      <c r="B95" s="2">
        <v>14517176</v>
      </c>
      <c r="C95" s="7">
        <v>35</v>
      </c>
      <c r="D95">
        <f t="shared" si="2"/>
        <v>-7.5</v>
      </c>
      <c r="E95" s="2">
        <v>14517176</v>
      </c>
      <c r="F95">
        <f t="shared" si="3"/>
        <v>7.5</v>
      </c>
    </row>
    <row r="96" spans="1:6">
      <c r="A96" s="4" t="s">
        <v>101</v>
      </c>
      <c r="B96" s="2">
        <v>119530753</v>
      </c>
      <c r="C96" s="5">
        <v>31</v>
      </c>
      <c r="D96">
        <f t="shared" si="2"/>
        <v>-11.5</v>
      </c>
      <c r="E96" s="2">
        <v>119530753</v>
      </c>
      <c r="F96">
        <f t="shared" si="3"/>
        <v>11.5</v>
      </c>
    </row>
    <row r="97" spans="1:6">
      <c r="A97" s="4" t="s">
        <v>102</v>
      </c>
      <c r="B97" s="2">
        <v>102580000</v>
      </c>
      <c r="C97" s="5">
        <v>35</v>
      </c>
      <c r="D97">
        <f t="shared" si="2"/>
        <v>-7.5</v>
      </c>
      <c r="E97" s="2">
        <v>102580000</v>
      </c>
      <c r="F97">
        <f t="shared" si="3"/>
        <v>7.5</v>
      </c>
    </row>
    <row r="98" spans="1:6">
      <c r="A98" s="4" t="s">
        <v>103</v>
      </c>
      <c r="B98" s="2">
        <v>11410651</v>
      </c>
      <c r="C98" s="5">
        <v>34</v>
      </c>
      <c r="D98">
        <f t="shared" si="2"/>
        <v>-8.5</v>
      </c>
      <c r="E98" s="2">
        <v>11410651</v>
      </c>
      <c r="F98">
        <f t="shared" si="3"/>
        <v>8.5</v>
      </c>
    </row>
    <row r="99" spans="1:6">
      <c r="A99" s="4" t="s">
        <v>104</v>
      </c>
      <c r="B99" s="2">
        <v>828324</v>
      </c>
      <c r="C99" s="5">
        <v>34</v>
      </c>
      <c r="D99">
        <f t="shared" si="2"/>
        <v>-8.5</v>
      </c>
      <c r="E99" s="2">
        <v>828324</v>
      </c>
      <c r="F99">
        <f t="shared" si="3"/>
        <v>8.5</v>
      </c>
    </row>
    <row r="100" spans="1:6">
      <c r="A100" s="4" t="s">
        <v>105</v>
      </c>
      <c r="B100" s="2">
        <v>1475000</v>
      </c>
      <c r="C100" s="5">
        <v>34</v>
      </c>
      <c r="D100">
        <f t="shared" si="2"/>
        <v>-8.5</v>
      </c>
      <c r="E100" s="2">
        <v>1475000</v>
      </c>
      <c r="F100">
        <f t="shared" si="3"/>
        <v>8.5</v>
      </c>
    </row>
    <row r="101" spans="1:6">
      <c r="A101" s="4" t="s">
        <v>106</v>
      </c>
      <c r="B101" s="2">
        <v>17138707</v>
      </c>
      <c r="C101" s="5">
        <v>34</v>
      </c>
      <c r="D101">
        <f t="shared" si="2"/>
        <v>-8.5</v>
      </c>
      <c r="E101" s="2">
        <v>17138707</v>
      </c>
      <c r="F101">
        <f t="shared" si="3"/>
        <v>8.5</v>
      </c>
    </row>
    <row r="102" spans="1:6">
      <c r="A102" s="4" t="s">
        <v>107</v>
      </c>
      <c r="B102" s="2">
        <v>9980243</v>
      </c>
      <c r="C102" s="5">
        <v>33</v>
      </c>
      <c r="D102">
        <f t="shared" si="2"/>
        <v>-9.5</v>
      </c>
      <c r="E102" s="2">
        <v>9980243</v>
      </c>
      <c r="F102">
        <f t="shared" si="3"/>
        <v>9.5</v>
      </c>
    </row>
    <row r="103" spans="1:6">
      <c r="A103" s="4" t="s">
        <v>108</v>
      </c>
      <c r="B103" s="2">
        <v>99465819</v>
      </c>
      <c r="C103" s="5">
        <v>33</v>
      </c>
      <c r="D103">
        <f t="shared" si="2"/>
        <v>-9.5</v>
      </c>
      <c r="E103" s="2">
        <v>99465819</v>
      </c>
      <c r="F103">
        <f t="shared" si="3"/>
        <v>9.5</v>
      </c>
    </row>
    <row r="104" spans="1:6">
      <c r="A104" s="4" t="s">
        <v>109</v>
      </c>
      <c r="B104" s="2">
        <v>1859203</v>
      </c>
      <c r="C104" s="5">
        <v>33</v>
      </c>
      <c r="D104">
        <f t="shared" si="2"/>
        <v>-9.5</v>
      </c>
      <c r="E104" s="2">
        <v>1859203</v>
      </c>
      <c r="F104">
        <f t="shared" si="3"/>
        <v>9.5</v>
      </c>
    </row>
    <row r="105" spans="1:6">
      <c r="A105" s="4" t="s">
        <v>110</v>
      </c>
      <c r="B105" s="2">
        <v>2913281</v>
      </c>
      <c r="C105" s="5">
        <v>33</v>
      </c>
      <c r="D105">
        <f t="shared" si="2"/>
        <v>-9.5</v>
      </c>
      <c r="E105" s="2">
        <v>2913281</v>
      </c>
      <c r="F105">
        <f t="shared" si="3"/>
        <v>9.5</v>
      </c>
    </row>
    <row r="106" spans="1:6">
      <c r="A106" s="4" t="s">
        <v>111</v>
      </c>
      <c r="B106" s="2">
        <v>43417000</v>
      </c>
      <c r="C106" s="5">
        <v>32</v>
      </c>
      <c r="D106">
        <f t="shared" si="2"/>
        <v>-10.5</v>
      </c>
      <c r="E106" s="2">
        <v>43417000</v>
      </c>
      <c r="F106">
        <f t="shared" si="3"/>
        <v>10.5</v>
      </c>
    </row>
    <row r="107" spans="1:6">
      <c r="A107" s="4" t="s">
        <v>112</v>
      </c>
      <c r="B107" s="2">
        <v>9498700</v>
      </c>
      <c r="C107" s="5">
        <v>32</v>
      </c>
      <c r="D107">
        <f t="shared" si="2"/>
        <v>-10.5</v>
      </c>
      <c r="E107" s="2">
        <v>9498700</v>
      </c>
      <c r="F107">
        <f t="shared" si="3"/>
        <v>10.5</v>
      </c>
    </row>
    <row r="108" spans="1:6">
      <c r="A108" s="4" t="s">
        <v>113</v>
      </c>
      <c r="B108" s="2">
        <v>23919000</v>
      </c>
      <c r="C108" s="5">
        <v>32</v>
      </c>
      <c r="D108">
        <f t="shared" si="2"/>
        <v>-10.5</v>
      </c>
      <c r="E108" s="2">
        <v>23919000</v>
      </c>
      <c r="F108">
        <f t="shared" si="3"/>
        <v>10.5</v>
      </c>
    </row>
    <row r="109" spans="1:6">
      <c r="A109" s="4" t="s">
        <v>114</v>
      </c>
      <c r="B109" s="2">
        <v>16144000</v>
      </c>
      <c r="C109" s="5">
        <v>32</v>
      </c>
      <c r="D109">
        <f t="shared" si="2"/>
        <v>-10.5</v>
      </c>
      <c r="E109" s="2">
        <v>16144000</v>
      </c>
      <c r="F109">
        <f t="shared" si="3"/>
        <v>10.5</v>
      </c>
    </row>
    <row r="110" spans="1:6">
      <c r="A110" s="4" t="s">
        <v>115</v>
      </c>
      <c r="B110" s="2">
        <v>7552318</v>
      </c>
      <c r="C110" s="5">
        <v>32</v>
      </c>
      <c r="D110">
        <f t="shared" si="2"/>
        <v>-10.5</v>
      </c>
      <c r="E110" s="2">
        <v>7552318</v>
      </c>
      <c r="F110">
        <f t="shared" si="3"/>
        <v>10.5</v>
      </c>
    </row>
    <row r="111" spans="1:6">
      <c r="A111" s="4" t="s">
        <v>116</v>
      </c>
      <c r="B111" s="2">
        <v>8249574</v>
      </c>
      <c r="C111" s="5">
        <v>31</v>
      </c>
      <c r="D111">
        <f t="shared" si="2"/>
        <v>-11.5</v>
      </c>
      <c r="E111" s="2">
        <v>8249574</v>
      </c>
      <c r="F111">
        <f t="shared" si="3"/>
        <v>11.5</v>
      </c>
    </row>
    <row r="112" spans="1:6">
      <c r="A112" s="4" t="s">
        <v>117</v>
      </c>
      <c r="B112" s="2">
        <v>16407000</v>
      </c>
      <c r="C112" s="5">
        <v>31</v>
      </c>
      <c r="D112">
        <f t="shared" si="2"/>
        <v>-11.5</v>
      </c>
      <c r="E112" s="2">
        <v>16407000</v>
      </c>
      <c r="F112">
        <f t="shared" si="3"/>
        <v>11.5</v>
      </c>
    </row>
    <row r="113" spans="1:6">
      <c r="A113" s="4" t="s">
        <v>118</v>
      </c>
      <c r="B113" s="2">
        <v>4067564</v>
      </c>
      <c r="C113" s="5">
        <v>31</v>
      </c>
      <c r="D113">
        <f t="shared" si="2"/>
        <v>-11.5</v>
      </c>
      <c r="E113" s="2">
        <v>4067564</v>
      </c>
      <c r="F113">
        <f t="shared" si="3"/>
        <v>11.5</v>
      </c>
    </row>
    <row r="114" spans="1:6">
      <c r="A114" s="4" t="s">
        <v>119</v>
      </c>
      <c r="B114" s="2">
        <v>24692144</v>
      </c>
      <c r="C114" s="5">
        <v>31</v>
      </c>
      <c r="D114">
        <f t="shared" si="2"/>
        <v>-11.5</v>
      </c>
      <c r="E114" s="2">
        <v>24692144</v>
      </c>
      <c r="F114">
        <f t="shared" si="3"/>
        <v>11.5</v>
      </c>
    </row>
    <row r="115" spans="1:6">
      <c r="A115" s="4" t="s">
        <v>120</v>
      </c>
      <c r="B115" s="2">
        <v>91700000</v>
      </c>
      <c r="C115" s="5">
        <v>31</v>
      </c>
      <c r="D115">
        <f t="shared" si="2"/>
        <v>-11.5</v>
      </c>
      <c r="E115" s="2">
        <v>91700000</v>
      </c>
      <c r="F115">
        <f t="shared" si="3"/>
        <v>11.5</v>
      </c>
    </row>
    <row r="116" spans="1:6">
      <c r="A116" s="4" t="s">
        <v>121</v>
      </c>
      <c r="B116" s="2">
        <v>199085847</v>
      </c>
      <c r="C116" s="5">
        <v>30</v>
      </c>
      <c r="D116">
        <f t="shared" si="2"/>
        <v>-12.5</v>
      </c>
      <c r="E116" s="2">
        <v>199085847</v>
      </c>
      <c r="F116">
        <f t="shared" si="3"/>
        <v>12.5</v>
      </c>
    </row>
    <row r="117" spans="1:6">
      <c r="A117" s="4" t="s">
        <v>122</v>
      </c>
      <c r="B117" s="2">
        <v>51820000</v>
      </c>
      <c r="C117" s="5">
        <v>30</v>
      </c>
      <c r="D117">
        <f t="shared" si="2"/>
        <v>-12.5</v>
      </c>
      <c r="E117" s="2">
        <v>51820000</v>
      </c>
      <c r="F117">
        <f t="shared" si="3"/>
        <v>12.5</v>
      </c>
    </row>
    <row r="118" spans="1:6">
      <c r="A118" s="4" t="s">
        <v>123</v>
      </c>
      <c r="B118" s="2">
        <v>9754830</v>
      </c>
      <c r="C118" s="5">
        <v>29</v>
      </c>
      <c r="D118">
        <f t="shared" si="2"/>
        <v>-13.5</v>
      </c>
      <c r="E118" s="2">
        <v>9754830</v>
      </c>
      <c r="F118">
        <f t="shared" si="3"/>
        <v>13.5</v>
      </c>
    </row>
    <row r="119" spans="1:6">
      <c r="A119" s="4" t="s">
        <v>124</v>
      </c>
      <c r="B119" s="2">
        <v>735554</v>
      </c>
      <c r="C119" s="5">
        <v>29</v>
      </c>
      <c r="D119">
        <f t="shared" si="2"/>
        <v>-13.5</v>
      </c>
      <c r="E119" s="2">
        <v>735554</v>
      </c>
      <c r="F119">
        <f t="shared" si="3"/>
        <v>13.5</v>
      </c>
    </row>
    <row r="120" spans="1:6">
      <c r="A120" s="4" t="s">
        <v>125</v>
      </c>
      <c r="B120" s="2">
        <v>146600000</v>
      </c>
      <c r="C120" s="5">
        <v>29</v>
      </c>
      <c r="D120">
        <f t="shared" si="2"/>
        <v>-13.5</v>
      </c>
      <c r="E120" s="2">
        <v>146600000</v>
      </c>
      <c r="F120">
        <f t="shared" si="3"/>
        <v>13.5</v>
      </c>
    </row>
    <row r="121" spans="1:6">
      <c r="A121" s="4" t="s">
        <v>126</v>
      </c>
      <c r="B121" s="2">
        <v>6190280</v>
      </c>
      <c r="C121" s="5">
        <v>29</v>
      </c>
      <c r="D121">
        <f t="shared" si="2"/>
        <v>-13.5</v>
      </c>
      <c r="E121" s="2">
        <v>6190280</v>
      </c>
      <c r="F121">
        <f t="shared" si="3"/>
        <v>13.5</v>
      </c>
    </row>
    <row r="122" spans="1:6">
      <c r="A122" s="4" t="s">
        <v>127</v>
      </c>
      <c r="B122" s="2">
        <v>1882450</v>
      </c>
      <c r="C122" s="5">
        <v>28</v>
      </c>
      <c r="D122">
        <f t="shared" si="2"/>
        <v>-14.5</v>
      </c>
      <c r="E122" s="2">
        <v>1882450</v>
      </c>
      <c r="F122">
        <f t="shared" si="3"/>
        <v>14.5</v>
      </c>
    </row>
    <row r="123" spans="1:6">
      <c r="A123" s="4" t="s">
        <v>128</v>
      </c>
      <c r="B123" s="2">
        <v>15806675</v>
      </c>
      <c r="C123" s="5">
        <v>28</v>
      </c>
      <c r="D123">
        <f t="shared" si="2"/>
        <v>-14.5</v>
      </c>
      <c r="E123" s="2">
        <v>15806675</v>
      </c>
      <c r="F123">
        <f t="shared" si="3"/>
        <v>14.5</v>
      </c>
    </row>
    <row r="124" spans="1:6">
      <c r="A124" s="4" t="s">
        <v>129</v>
      </c>
      <c r="B124" s="2">
        <v>17693500</v>
      </c>
      <c r="C124" s="5">
        <v>28</v>
      </c>
      <c r="D124">
        <f t="shared" si="2"/>
        <v>-14.5</v>
      </c>
      <c r="E124" s="2">
        <v>17693500</v>
      </c>
      <c r="F124">
        <f t="shared" si="3"/>
        <v>14.5</v>
      </c>
    </row>
    <row r="125" spans="1:6">
      <c r="A125" s="4" t="s">
        <v>130</v>
      </c>
      <c r="B125" s="2">
        <v>6000000</v>
      </c>
      <c r="C125" s="5">
        <v>28</v>
      </c>
      <c r="D125">
        <f t="shared" si="2"/>
        <v>-14.5</v>
      </c>
      <c r="E125" s="2">
        <v>6000000</v>
      </c>
      <c r="F125">
        <f t="shared" si="3"/>
        <v>14.5</v>
      </c>
    </row>
    <row r="126" spans="1:6">
      <c r="A126" s="4" t="s">
        <v>131</v>
      </c>
      <c r="B126" s="2">
        <v>4467000</v>
      </c>
      <c r="C126" s="5">
        <v>28</v>
      </c>
      <c r="D126">
        <f t="shared" si="2"/>
        <v>-14.5</v>
      </c>
      <c r="E126" s="2">
        <v>4467000</v>
      </c>
      <c r="F126">
        <f t="shared" si="3"/>
        <v>14.5</v>
      </c>
    </row>
    <row r="127" spans="1:6">
      <c r="A127" s="4" t="s">
        <v>132</v>
      </c>
      <c r="B127" s="2">
        <v>22434363</v>
      </c>
      <c r="C127" s="5">
        <v>28</v>
      </c>
      <c r="D127">
        <f t="shared" si="2"/>
        <v>-14.5</v>
      </c>
      <c r="E127" s="2">
        <v>22434363</v>
      </c>
      <c r="F127">
        <f t="shared" si="3"/>
        <v>14.5</v>
      </c>
    </row>
    <row r="128" spans="1:6">
      <c r="A128" s="4" t="s">
        <v>133</v>
      </c>
      <c r="B128" s="2">
        <v>1201542</v>
      </c>
      <c r="C128" s="5">
        <v>28</v>
      </c>
      <c r="D128">
        <f t="shared" si="2"/>
        <v>-14.5</v>
      </c>
      <c r="E128" s="2">
        <v>1201542</v>
      </c>
      <c r="F128">
        <f t="shared" si="3"/>
        <v>14.5</v>
      </c>
    </row>
    <row r="129" spans="1:6">
      <c r="A129" s="4" t="s">
        <v>134</v>
      </c>
      <c r="B129" s="2">
        <v>22534532</v>
      </c>
      <c r="C129" s="5">
        <v>27</v>
      </c>
      <c r="D129">
        <f t="shared" si="2"/>
        <v>-15.5</v>
      </c>
      <c r="E129" s="2">
        <v>22534532</v>
      </c>
      <c r="F129">
        <f t="shared" si="3"/>
        <v>15.5</v>
      </c>
    </row>
    <row r="130" spans="1:6">
      <c r="A130" s="4" t="s">
        <v>135</v>
      </c>
      <c r="B130" s="2">
        <v>79200000</v>
      </c>
      <c r="C130" s="5">
        <v>27</v>
      </c>
      <c r="D130">
        <f t="shared" si="2"/>
        <v>-15.5</v>
      </c>
      <c r="E130" s="2">
        <v>79200000</v>
      </c>
      <c r="F130">
        <f t="shared" si="3"/>
        <v>15.5</v>
      </c>
    </row>
    <row r="131" spans="1:6">
      <c r="A131" s="4" t="s">
        <v>136</v>
      </c>
      <c r="B131" s="2">
        <v>26494504</v>
      </c>
      <c r="C131" s="5">
        <v>27</v>
      </c>
      <c r="D131">
        <f t="shared" ref="D131:D167" si="4">C131-42.5</f>
        <v>-15.5</v>
      </c>
      <c r="E131" s="2">
        <v>26494504</v>
      </c>
      <c r="F131">
        <f t="shared" si="3"/>
        <v>15.5</v>
      </c>
    </row>
    <row r="132" spans="1:6">
      <c r="A132" s="4" t="s">
        <v>137</v>
      </c>
      <c r="B132" s="2">
        <v>6167237</v>
      </c>
      <c r="C132" s="5">
        <v>27</v>
      </c>
      <c r="D132">
        <f t="shared" si="4"/>
        <v>-15.5</v>
      </c>
      <c r="E132" s="2">
        <v>6167237</v>
      </c>
      <c r="F132">
        <f t="shared" si="3"/>
        <v>15.5</v>
      </c>
    </row>
    <row r="133" spans="1:6">
      <c r="A133" s="4" t="s">
        <v>138</v>
      </c>
      <c r="B133" s="2">
        <v>6783272</v>
      </c>
      <c r="C133" s="5">
        <v>27</v>
      </c>
      <c r="D133">
        <f t="shared" si="4"/>
        <v>-15.5</v>
      </c>
      <c r="E133" s="2">
        <v>6783272</v>
      </c>
      <c r="F133">
        <f t="shared" ref="F133:F167" si="5">D133*-1</f>
        <v>15.5</v>
      </c>
    </row>
    <row r="134" spans="1:6">
      <c r="A134" s="4" t="s">
        <v>139</v>
      </c>
      <c r="B134" s="2">
        <v>42539010</v>
      </c>
      <c r="C134" s="5">
        <v>27</v>
      </c>
      <c r="D134">
        <f t="shared" si="4"/>
        <v>-15.5</v>
      </c>
      <c r="E134" s="2">
        <v>42539010</v>
      </c>
      <c r="F134">
        <f t="shared" si="5"/>
        <v>15.5</v>
      </c>
    </row>
    <row r="135" spans="1:6">
      <c r="A135" s="4" t="s">
        <v>140</v>
      </c>
      <c r="B135" s="2">
        <v>798000</v>
      </c>
      <c r="C135" s="5">
        <v>26</v>
      </c>
      <c r="D135">
        <f t="shared" si="4"/>
        <v>-16.5</v>
      </c>
      <c r="E135" s="2">
        <v>798000</v>
      </c>
      <c r="F135">
        <f t="shared" si="5"/>
        <v>16.5</v>
      </c>
    </row>
    <row r="136" spans="1:6">
      <c r="A136" s="4" t="s">
        <v>141</v>
      </c>
      <c r="B136" s="2">
        <v>182202000</v>
      </c>
      <c r="C136" s="5">
        <v>26</v>
      </c>
      <c r="D136">
        <f t="shared" si="4"/>
        <v>-16.5</v>
      </c>
      <c r="E136" s="2">
        <v>182202000</v>
      </c>
      <c r="F136">
        <f t="shared" si="5"/>
        <v>16.5</v>
      </c>
    </row>
    <row r="137" spans="1:6">
      <c r="A137" s="4" t="s">
        <v>142</v>
      </c>
      <c r="B137" s="2">
        <v>8610000</v>
      </c>
      <c r="C137" s="5">
        <v>26</v>
      </c>
      <c r="D137">
        <f t="shared" si="4"/>
        <v>-16.5</v>
      </c>
      <c r="E137" s="2">
        <v>8610000</v>
      </c>
      <c r="F137">
        <f t="shared" si="5"/>
        <v>16.5</v>
      </c>
    </row>
    <row r="138" spans="1:6">
      <c r="A138" s="4" t="s">
        <v>143</v>
      </c>
      <c r="B138" s="2">
        <v>171700000</v>
      </c>
      <c r="C138" s="5">
        <v>25</v>
      </c>
      <c r="D138">
        <f t="shared" si="4"/>
        <v>-17.5</v>
      </c>
      <c r="E138" s="2">
        <v>171700000</v>
      </c>
      <c r="F138">
        <f t="shared" si="5"/>
        <v>17.5</v>
      </c>
    </row>
    <row r="139" spans="1:6">
      <c r="A139" s="4" t="s">
        <v>144</v>
      </c>
      <c r="B139" s="2">
        <v>8746128</v>
      </c>
      <c r="C139" s="5">
        <v>25</v>
      </c>
      <c r="D139">
        <f t="shared" si="4"/>
        <v>-17.5</v>
      </c>
      <c r="E139" s="2">
        <v>8746128</v>
      </c>
      <c r="F139">
        <f t="shared" si="5"/>
        <v>17.5</v>
      </c>
    </row>
    <row r="140" spans="1:6">
      <c r="A140" s="4" t="s">
        <v>145</v>
      </c>
      <c r="B140" s="2">
        <v>45010056</v>
      </c>
      <c r="C140" s="5">
        <v>25</v>
      </c>
      <c r="D140">
        <f t="shared" si="4"/>
        <v>-17.5</v>
      </c>
      <c r="E140" s="2">
        <v>45010056</v>
      </c>
      <c r="F140">
        <f t="shared" si="5"/>
        <v>17.5</v>
      </c>
    </row>
    <row r="141" spans="1:6">
      <c r="A141" s="4" t="s">
        <v>146</v>
      </c>
      <c r="B141" s="2">
        <v>6803699</v>
      </c>
      <c r="C141" s="5">
        <v>25</v>
      </c>
      <c r="D141">
        <f t="shared" si="4"/>
        <v>-17.5</v>
      </c>
      <c r="E141" s="2">
        <v>6803699</v>
      </c>
      <c r="F141">
        <f t="shared" si="5"/>
        <v>17.5</v>
      </c>
    </row>
    <row r="142" spans="1:6">
      <c r="A142" s="4" t="s">
        <v>147</v>
      </c>
      <c r="B142" s="2">
        <v>7059653</v>
      </c>
      <c r="C142" s="5">
        <v>25</v>
      </c>
      <c r="D142">
        <f t="shared" si="4"/>
        <v>-17.5</v>
      </c>
      <c r="E142" s="2">
        <v>7059653</v>
      </c>
      <c r="F142">
        <f t="shared" si="5"/>
        <v>17.5</v>
      </c>
    </row>
    <row r="143" spans="1:6">
      <c r="A143" s="4" t="s">
        <v>148</v>
      </c>
      <c r="B143" s="2">
        <v>37873253</v>
      </c>
      <c r="C143" s="5">
        <v>25</v>
      </c>
      <c r="D143">
        <f t="shared" si="4"/>
        <v>-17.5</v>
      </c>
      <c r="E143" s="2">
        <v>37873253</v>
      </c>
      <c r="F143">
        <f t="shared" si="5"/>
        <v>17.5</v>
      </c>
    </row>
    <row r="144" spans="1:6">
      <c r="A144" s="4" t="s">
        <v>149</v>
      </c>
      <c r="B144" s="2">
        <v>4709000</v>
      </c>
      <c r="C144" s="5">
        <v>24</v>
      </c>
      <c r="D144">
        <f t="shared" si="4"/>
        <v>-18.5</v>
      </c>
      <c r="E144" s="2">
        <v>4709000</v>
      </c>
      <c r="F144">
        <f t="shared" si="5"/>
        <v>18.5</v>
      </c>
    </row>
    <row r="145" spans="1:6">
      <c r="A145" s="4" t="s">
        <v>150</v>
      </c>
      <c r="B145" s="2">
        <v>4662446</v>
      </c>
      <c r="C145" s="5">
        <v>23</v>
      </c>
      <c r="D145">
        <f t="shared" si="4"/>
        <v>-19.5</v>
      </c>
      <c r="E145" s="2">
        <v>4662446</v>
      </c>
      <c r="F145">
        <f t="shared" si="5"/>
        <v>19.5</v>
      </c>
    </row>
    <row r="146" spans="1:6">
      <c r="A146" s="4" t="s">
        <v>151</v>
      </c>
      <c r="B146" s="2">
        <v>13670084</v>
      </c>
      <c r="C146" s="5">
        <v>22</v>
      </c>
      <c r="D146">
        <f t="shared" si="4"/>
        <v>-20.5</v>
      </c>
      <c r="E146" s="2">
        <v>13670084</v>
      </c>
      <c r="F146">
        <f t="shared" si="5"/>
        <v>20.5</v>
      </c>
    </row>
    <row r="147" spans="1:6">
      <c r="A147" s="4" t="s">
        <v>152</v>
      </c>
      <c r="B147" s="2">
        <v>81680000</v>
      </c>
      <c r="C147" s="5">
        <v>22</v>
      </c>
      <c r="D147">
        <f t="shared" si="4"/>
        <v>-20.5</v>
      </c>
      <c r="E147" s="2">
        <v>81680000</v>
      </c>
      <c r="F147">
        <f t="shared" si="5"/>
        <v>20.5</v>
      </c>
    </row>
    <row r="148" spans="1:6">
      <c r="A148" s="4" t="s">
        <v>153</v>
      </c>
      <c r="B148" s="2">
        <v>51486253</v>
      </c>
      <c r="C148" s="5">
        <v>22</v>
      </c>
      <c r="D148">
        <f t="shared" si="4"/>
        <v>-20.5</v>
      </c>
      <c r="E148" s="2">
        <v>51486253</v>
      </c>
      <c r="F148">
        <f t="shared" si="5"/>
        <v>20.5</v>
      </c>
    </row>
    <row r="149" spans="1:6">
      <c r="A149" s="4" t="s">
        <v>154</v>
      </c>
      <c r="B149" s="2">
        <v>11178921</v>
      </c>
      <c r="C149" s="5">
        <v>21</v>
      </c>
      <c r="D149">
        <f t="shared" si="4"/>
        <v>-21.5</v>
      </c>
      <c r="E149" s="2">
        <v>11178921</v>
      </c>
      <c r="F149">
        <f t="shared" si="5"/>
        <v>21.5</v>
      </c>
    </row>
    <row r="150" spans="1:6">
      <c r="A150" s="4" t="s">
        <v>155</v>
      </c>
      <c r="B150" s="2">
        <v>15458332</v>
      </c>
      <c r="C150" s="5">
        <v>21</v>
      </c>
      <c r="D150">
        <f t="shared" si="4"/>
        <v>-21.5</v>
      </c>
      <c r="E150" s="2">
        <v>15458332</v>
      </c>
      <c r="F150">
        <f t="shared" si="5"/>
        <v>21.5</v>
      </c>
    </row>
    <row r="151" spans="1:6">
      <c r="A151" s="4" t="s">
        <v>156</v>
      </c>
      <c r="B151" s="2">
        <v>12973808</v>
      </c>
      <c r="C151" s="5">
        <v>21</v>
      </c>
      <c r="D151">
        <f t="shared" si="4"/>
        <v>-21.5</v>
      </c>
      <c r="E151" s="2">
        <v>12973808</v>
      </c>
      <c r="F151">
        <f t="shared" si="5"/>
        <v>21.5</v>
      </c>
    </row>
    <row r="152" spans="1:6">
      <c r="A152" s="4" t="s">
        <v>157</v>
      </c>
      <c r="B152" s="2">
        <v>31576400</v>
      </c>
      <c r="C152" s="5">
        <v>19</v>
      </c>
      <c r="D152">
        <f t="shared" si="4"/>
        <v>-23.5</v>
      </c>
      <c r="E152" s="2">
        <v>31576400</v>
      </c>
      <c r="F152">
        <f t="shared" si="5"/>
        <v>23.5</v>
      </c>
    </row>
    <row r="153" spans="1:6">
      <c r="A153" s="4" t="s">
        <v>158</v>
      </c>
      <c r="B153" s="2">
        <v>6380803</v>
      </c>
      <c r="C153" s="5">
        <v>18</v>
      </c>
      <c r="D153">
        <f t="shared" si="4"/>
        <v>-24.5</v>
      </c>
      <c r="E153" s="2">
        <v>6380803</v>
      </c>
      <c r="F153">
        <f t="shared" si="5"/>
        <v>24.5</v>
      </c>
    </row>
    <row r="154" spans="1:6">
      <c r="A154" s="4" t="s">
        <v>159</v>
      </c>
      <c r="B154" s="2">
        <v>17064854</v>
      </c>
      <c r="C154" s="6">
        <v>18</v>
      </c>
      <c r="D154">
        <f t="shared" si="4"/>
        <v>-24.5</v>
      </c>
      <c r="E154" s="2">
        <v>17064854</v>
      </c>
      <c r="F154">
        <f t="shared" si="5"/>
        <v>24.5</v>
      </c>
    </row>
    <row r="155" spans="1:6">
      <c r="A155" s="4" t="s">
        <v>160</v>
      </c>
      <c r="B155" s="2">
        <v>5171943</v>
      </c>
      <c r="C155" s="5">
        <v>18</v>
      </c>
      <c r="D155">
        <f t="shared" si="4"/>
        <v>-24.5</v>
      </c>
      <c r="E155" s="2">
        <v>5171943</v>
      </c>
      <c r="F155">
        <f t="shared" si="5"/>
        <v>24.5</v>
      </c>
    </row>
    <row r="156" spans="1:6">
      <c r="A156" s="4" t="s">
        <v>161</v>
      </c>
      <c r="B156" s="2">
        <v>25408000</v>
      </c>
      <c r="C156" s="5">
        <v>18</v>
      </c>
      <c r="D156">
        <f t="shared" si="4"/>
        <v>-24.5</v>
      </c>
      <c r="E156" s="2">
        <v>25408000</v>
      </c>
      <c r="F156">
        <f t="shared" si="5"/>
        <v>24.5</v>
      </c>
    </row>
    <row r="157" spans="1:6">
      <c r="A157" s="4" t="s">
        <v>162</v>
      </c>
      <c r="B157" s="2">
        <v>10604000</v>
      </c>
      <c r="C157" s="5">
        <v>17</v>
      </c>
      <c r="D157">
        <f t="shared" si="4"/>
        <v>-25.5</v>
      </c>
      <c r="E157" s="2">
        <v>10604000</v>
      </c>
      <c r="F157">
        <f t="shared" si="5"/>
        <v>25.5</v>
      </c>
    </row>
    <row r="158" spans="1:6">
      <c r="A158" s="4" t="s">
        <v>163</v>
      </c>
      <c r="B158" s="2">
        <v>1693398</v>
      </c>
      <c r="C158" s="5">
        <v>17</v>
      </c>
      <c r="D158">
        <f t="shared" si="4"/>
        <v>-25.5</v>
      </c>
      <c r="E158" s="2">
        <v>1693398</v>
      </c>
      <c r="F158">
        <f t="shared" si="5"/>
        <v>25.5</v>
      </c>
    </row>
    <row r="159" spans="1:6">
      <c r="A159" s="4" t="s">
        <v>164</v>
      </c>
      <c r="B159" s="2">
        <v>31416000</v>
      </c>
      <c r="C159" s="5">
        <v>17</v>
      </c>
      <c r="D159">
        <f t="shared" si="4"/>
        <v>-25.5</v>
      </c>
      <c r="E159" s="2">
        <v>31416000</v>
      </c>
      <c r="F159">
        <f t="shared" si="5"/>
        <v>25.5</v>
      </c>
    </row>
    <row r="160" spans="1:6">
      <c r="A160" s="4" t="s">
        <v>165</v>
      </c>
      <c r="B160" s="2">
        <v>37056169</v>
      </c>
      <c r="C160" s="5">
        <v>16</v>
      </c>
      <c r="D160">
        <f t="shared" si="4"/>
        <v>-26.5</v>
      </c>
      <c r="E160" s="2">
        <v>37056169</v>
      </c>
      <c r="F160">
        <f t="shared" si="5"/>
        <v>26.5</v>
      </c>
    </row>
    <row r="161" spans="1:6">
      <c r="A161" s="4" t="s">
        <v>166</v>
      </c>
      <c r="B161" s="2">
        <v>6411776</v>
      </c>
      <c r="C161" s="5">
        <v>16</v>
      </c>
      <c r="D161">
        <f t="shared" si="4"/>
        <v>-26.5</v>
      </c>
      <c r="E161" s="2">
        <v>6411776</v>
      </c>
      <c r="F161">
        <f t="shared" si="5"/>
        <v>26.5</v>
      </c>
    </row>
    <row r="162" spans="1:6">
      <c r="A162" s="4" t="s">
        <v>167</v>
      </c>
      <c r="B162" s="2">
        <v>24383301</v>
      </c>
      <c r="C162" s="5">
        <v>15</v>
      </c>
      <c r="D162">
        <f t="shared" si="4"/>
        <v>-27.5</v>
      </c>
      <c r="E162" s="2">
        <v>24383301</v>
      </c>
      <c r="F162">
        <f t="shared" si="5"/>
        <v>27.5</v>
      </c>
    </row>
    <row r="163" spans="1:6">
      <c r="A163" s="4" t="s">
        <v>168</v>
      </c>
      <c r="B163" s="2">
        <v>12340000</v>
      </c>
      <c r="C163" s="5">
        <v>15</v>
      </c>
      <c r="D163">
        <f t="shared" si="4"/>
        <v>-27.5</v>
      </c>
      <c r="E163" s="2">
        <v>12340000</v>
      </c>
      <c r="F163">
        <f t="shared" si="5"/>
        <v>27.5</v>
      </c>
    </row>
    <row r="164" spans="1:6">
      <c r="A164" s="4" t="s">
        <v>169</v>
      </c>
      <c r="B164" s="2">
        <v>40235000</v>
      </c>
      <c r="C164" s="5">
        <v>12</v>
      </c>
      <c r="D164">
        <f t="shared" si="4"/>
        <v>-30.5</v>
      </c>
      <c r="E164" s="2">
        <v>40235000</v>
      </c>
      <c r="F164">
        <f t="shared" si="5"/>
        <v>30.5</v>
      </c>
    </row>
    <row r="165" spans="1:6">
      <c r="A165" s="4" t="s">
        <v>170</v>
      </c>
      <c r="B165" s="1">
        <v>32564342</v>
      </c>
      <c r="C165" s="5">
        <v>11</v>
      </c>
      <c r="D165">
        <f t="shared" si="4"/>
        <v>-31.5</v>
      </c>
      <c r="E165" s="1">
        <v>32564342</v>
      </c>
      <c r="F165">
        <f t="shared" si="5"/>
        <v>31.5</v>
      </c>
    </row>
    <row r="166" spans="1:6">
      <c r="A166" s="4" t="s">
        <v>171</v>
      </c>
      <c r="B166" s="1">
        <v>24895000</v>
      </c>
      <c r="C166" s="5">
        <v>8</v>
      </c>
      <c r="D166">
        <f t="shared" si="4"/>
        <v>-34.5</v>
      </c>
      <c r="E166" s="1">
        <v>24895000</v>
      </c>
      <c r="F166">
        <f t="shared" si="5"/>
        <v>34.5</v>
      </c>
    </row>
    <row r="167" spans="1:6">
      <c r="A167" s="4" t="s">
        <v>172</v>
      </c>
      <c r="B167" s="2">
        <v>10816143</v>
      </c>
      <c r="C167" s="5">
        <v>8</v>
      </c>
      <c r="D167">
        <f t="shared" si="4"/>
        <v>-34.5</v>
      </c>
      <c r="E167" s="2">
        <v>10816143</v>
      </c>
      <c r="F167">
        <f t="shared" si="5"/>
        <v>34.5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3"/>
  <sheetViews>
    <sheetView topLeftCell="A74" workbookViewId="0">
      <selection activeCell="K90" sqref="K90"/>
    </sheetView>
  </sheetViews>
  <sheetFormatPr defaultRowHeight="15"/>
  <cols>
    <col min="1" max="1" width="26.28515625" customWidth="1"/>
    <col min="2" max="2" width="14.5703125" customWidth="1"/>
    <col min="3" max="3" width="7.42578125" customWidth="1"/>
    <col min="4" max="4" width="23.28515625" customWidth="1"/>
    <col min="5" max="5" width="10.7109375" customWidth="1"/>
    <col min="6" max="6" width="23" customWidth="1"/>
    <col min="7" max="7" width="25.7109375" customWidth="1"/>
    <col min="8" max="8" width="10.5703125" customWidth="1"/>
  </cols>
  <sheetData>
    <row r="1" spans="1:8">
      <c r="A1" t="s">
        <v>183</v>
      </c>
      <c r="B1" t="s">
        <v>1</v>
      </c>
      <c r="C1" t="s">
        <v>177</v>
      </c>
      <c r="D1" t="s">
        <v>174</v>
      </c>
      <c r="E1" t="s">
        <v>1</v>
      </c>
      <c r="F1" t="s">
        <v>174</v>
      </c>
      <c r="G1" t="s">
        <v>186</v>
      </c>
      <c r="H1" t="s">
        <v>1</v>
      </c>
    </row>
    <row r="2" spans="1:8">
      <c r="A2" t="s">
        <v>15</v>
      </c>
      <c r="B2">
        <v>24104700</v>
      </c>
      <c r="C2">
        <v>79</v>
      </c>
      <c r="D2">
        <f>C2-42.5</f>
        <v>36.5</v>
      </c>
      <c r="E2">
        <v>24104700</v>
      </c>
      <c r="F2">
        <f>C2-42.5</f>
        <v>36.5</v>
      </c>
      <c r="G2">
        <f>C2-72.7</f>
        <v>6.2999999999999972</v>
      </c>
      <c r="H2">
        <v>24104700</v>
      </c>
    </row>
    <row r="3" spans="1:8">
      <c r="A3" t="s">
        <v>18</v>
      </c>
      <c r="B3">
        <v>8662588</v>
      </c>
      <c r="C3">
        <v>76</v>
      </c>
      <c r="D3">
        <f>C3-42.5</f>
        <v>33.5</v>
      </c>
      <c r="E3">
        <v>8662588</v>
      </c>
      <c r="F3">
        <f t="shared" ref="F3:F28" si="0">C3-42.5</f>
        <v>33.5</v>
      </c>
      <c r="G3">
        <f t="shared" ref="G3:G28" si="1">C3-72.7</f>
        <v>3.2999999999999972</v>
      </c>
      <c r="H3">
        <v>8662588</v>
      </c>
    </row>
    <row r="4" spans="1:8">
      <c r="A4" t="s">
        <v>17</v>
      </c>
      <c r="B4">
        <v>11250585</v>
      </c>
      <c r="C4">
        <v>77</v>
      </c>
      <c r="D4">
        <f t="shared" ref="D4:D28" si="2">C4-42.5</f>
        <v>34.5</v>
      </c>
      <c r="E4">
        <v>11250585</v>
      </c>
      <c r="F4">
        <f t="shared" si="0"/>
        <v>34.5</v>
      </c>
      <c r="G4">
        <f t="shared" si="1"/>
        <v>4.2999999999999972</v>
      </c>
      <c r="H4">
        <v>11250585</v>
      </c>
    </row>
    <row r="5" spans="1:8">
      <c r="A5" t="s">
        <v>11</v>
      </c>
      <c r="B5">
        <v>36048521</v>
      </c>
      <c r="C5">
        <v>83</v>
      </c>
      <c r="D5">
        <f t="shared" si="2"/>
        <v>40.5</v>
      </c>
      <c r="E5">
        <v>36048521</v>
      </c>
      <c r="F5">
        <f t="shared" si="0"/>
        <v>40.5</v>
      </c>
      <c r="G5">
        <f t="shared" si="1"/>
        <v>10.299999999999997</v>
      </c>
      <c r="H5">
        <v>36048521</v>
      </c>
    </row>
    <row r="6" spans="1:8">
      <c r="A6" t="s">
        <v>3</v>
      </c>
      <c r="B6">
        <v>5707251</v>
      </c>
      <c r="C6">
        <v>91</v>
      </c>
      <c r="D6">
        <f t="shared" si="2"/>
        <v>48.5</v>
      </c>
      <c r="E6">
        <v>5707251</v>
      </c>
      <c r="F6">
        <f t="shared" si="0"/>
        <v>48.5</v>
      </c>
      <c r="G6">
        <f t="shared" si="1"/>
        <v>18.299999999999997</v>
      </c>
      <c r="H6">
        <v>5707251</v>
      </c>
    </row>
    <row r="7" spans="1:8">
      <c r="A7" t="s">
        <v>4</v>
      </c>
      <c r="B7">
        <v>5488543</v>
      </c>
      <c r="C7">
        <v>90</v>
      </c>
      <c r="D7">
        <f t="shared" si="2"/>
        <v>47.5</v>
      </c>
      <c r="E7">
        <v>5488543</v>
      </c>
      <c r="F7">
        <f t="shared" si="0"/>
        <v>47.5</v>
      </c>
      <c r="G7">
        <f t="shared" si="1"/>
        <v>17.299999999999997</v>
      </c>
      <c r="H7">
        <v>5488543</v>
      </c>
    </row>
    <row r="8" spans="1:8">
      <c r="A8" t="s">
        <v>27</v>
      </c>
      <c r="B8">
        <v>66689000</v>
      </c>
      <c r="C8">
        <v>70</v>
      </c>
      <c r="D8">
        <f t="shared" si="2"/>
        <v>27.5</v>
      </c>
      <c r="E8">
        <v>66689000</v>
      </c>
      <c r="F8">
        <f t="shared" si="0"/>
        <v>27.5</v>
      </c>
      <c r="G8">
        <f t="shared" si="1"/>
        <v>-2.7000000000000028</v>
      </c>
      <c r="H8">
        <v>66689000</v>
      </c>
    </row>
    <row r="9" spans="1:8">
      <c r="A9" t="s">
        <v>12</v>
      </c>
      <c r="B9">
        <v>81459000</v>
      </c>
      <c r="C9">
        <v>81</v>
      </c>
      <c r="D9">
        <f t="shared" si="2"/>
        <v>38.5</v>
      </c>
      <c r="E9">
        <v>81459000</v>
      </c>
      <c r="F9">
        <f t="shared" si="0"/>
        <v>38.5</v>
      </c>
      <c r="G9">
        <f t="shared" si="1"/>
        <v>8.2999999999999972</v>
      </c>
      <c r="H9">
        <v>81459000</v>
      </c>
    </row>
    <row r="10" spans="1:8">
      <c r="A10" t="s">
        <v>60</v>
      </c>
      <c r="B10">
        <v>10955000</v>
      </c>
      <c r="C10">
        <v>46</v>
      </c>
      <c r="D10">
        <f t="shared" si="2"/>
        <v>3.5</v>
      </c>
      <c r="E10">
        <v>10955000</v>
      </c>
      <c r="F10">
        <f t="shared" si="0"/>
        <v>3.5</v>
      </c>
      <c r="G10">
        <f t="shared" si="1"/>
        <v>-26.700000000000003</v>
      </c>
      <c r="H10">
        <v>10955000</v>
      </c>
    </row>
    <row r="11" spans="1:8">
      <c r="A11" t="s">
        <v>16</v>
      </c>
      <c r="B11">
        <v>332529</v>
      </c>
      <c r="C11">
        <v>79</v>
      </c>
      <c r="D11">
        <f t="shared" si="2"/>
        <v>36.5</v>
      </c>
      <c r="E11">
        <v>332529</v>
      </c>
      <c r="F11">
        <f t="shared" si="0"/>
        <v>36.5</v>
      </c>
      <c r="G11">
        <f t="shared" si="1"/>
        <v>6.2999999999999972</v>
      </c>
      <c r="H11">
        <v>332529</v>
      </c>
    </row>
    <row r="12" spans="1:8">
      <c r="A12" t="s">
        <v>21</v>
      </c>
      <c r="B12">
        <v>6378000</v>
      </c>
      <c r="C12">
        <v>75</v>
      </c>
      <c r="D12">
        <f t="shared" si="2"/>
        <v>32.5</v>
      </c>
      <c r="E12">
        <v>6378000</v>
      </c>
      <c r="F12">
        <f t="shared" si="0"/>
        <v>32.5</v>
      </c>
      <c r="G12">
        <f t="shared" si="1"/>
        <v>2.2999999999999972</v>
      </c>
      <c r="H12">
        <v>6378000</v>
      </c>
    </row>
    <row r="13" spans="1:8">
      <c r="A13" t="s">
        <v>35</v>
      </c>
      <c r="B13">
        <v>8502900</v>
      </c>
      <c r="C13">
        <v>61</v>
      </c>
      <c r="D13">
        <f t="shared" si="2"/>
        <v>18.5</v>
      </c>
      <c r="E13">
        <v>8502900</v>
      </c>
      <c r="F13">
        <f t="shared" si="0"/>
        <v>18.5</v>
      </c>
      <c r="G13">
        <f t="shared" si="1"/>
        <v>-11.700000000000003</v>
      </c>
      <c r="H13">
        <v>8502900</v>
      </c>
    </row>
    <row r="14" spans="1:8">
      <c r="A14" t="s">
        <v>63</v>
      </c>
      <c r="B14">
        <v>60674003</v>
      </c>
      <c r="C14">
        <v>44</v>
      </c>
      <c r="D14">
        <f t="shared" si="2"/>
        <v>1.5</v>
      </c>
      <c r="E14">
        <v>60674003</v>
      </c>
      <c r="F14">
        <f t="shared" si="0"/>
        <v>1.5</v>
      </c>
      <c r="G14">
        <f t="shared" si="1"/>
        <v>-28.700000000000003</v>
      </c>
      <c r="H14">
        <v>60674003</v>
      </c>
    </row>
    <row r="15" spans="1:8">
      <c r="A15" t="s">
        <v>22</v>
      </c>
      <c r="B15">
        <v>126919659</v>
      </c>
      <c r="C15">
        <v>75</v>
      </c>
      <c r="D15">
        <f t="shared" si="2"/>
        <v>32.5</v>
      </c>
      <c r="E15">
        <v>126919659</v>
      </c>
      <c r="F15">
        <f t="shared" si="0"/>
        <v>32.5</v>
      </c>
      <c r="G15">
        <f t="shared" si="1"/>
        <v>2.2999999999999972</v>
      </c>
      <c r="H15">
        <v>126919659</v>
      </c>
    </row>
    <row r="16" spans="1:8">
      <c r="A16" t="s">
        <v>13</v>
      </c>
      <c r="B16">
        <v>562958</v>
      </c>
      <c r="C16">
        <v>85</v>
      </c>
      <c r="D16">
        <f t="shared" si="2"/>
        <v>42.5</v>
      </c>
      <c r="E16">
        <v>562958</v>
      </c>
      <c r="F16">
        <f t="shared" si="0"/>
        <v>42.5</v>
      </c>
      <c r="G16">
        <f t="shared" si="1"/>
        <v>12.299999999999997</v>
      </c>
      <c r="H16">
        <v>562958</v>
      </c>
    </row>
    <row r="17" spans="1:8">
      <c r="A17" t="s">
        <v>41</v>
      </c>
      <c r="B17">
        <v>445426</v>
      </c>
      <c r="C17">
        <v>60</v>
      </c>
      <c r="D17">
        <f t="shared" si="2"/>
        <v>17.5</v>
      </c>
      <c r="E17">
        <v>445426</v>
      </c>
      <c r="F17">
        <f t="shared" si="0"/>
        <v>17.5</v>
      </c>
      <c r="G17">
        <f t="shared" si="1"/>
        <v>-12.700000000000003</v>
      </c>
      <c r="H17">
        <v>445426</v>
      </c>
    </row>
    <row r="18" spans="1:8">
      <c r="A18" t="s">
        <v>7</v>
      </c>
      <c r="B18">
        <v>17000059</v>
      </c>
      <c r="C18">
        <v>84</v>
      </c>
      <c r="D18">
        <f t="shared" si="2"/>
        <v>41.5</v>
      </c>
      <c r="E18">
        <v>17000059</v>
      </c>
      <c r="F18">
        <f t="shared" si="0"/>
        <v>41.5</v>
      </c>
      <c r="G18">
        <f t="shared" si="1"/>
        <v>11.299999999999997</v>
      </c>
      <c r="H18">
        <v>17000059</v>
      </c>
    </row>
    <row r="19" spans="1:8">
      <c r="A19" t="s">
        <v>6</v>
      </c>
      <c r="B19">
        <v>4691480</v>
      </c>
      <c r="C19">
        <v>91</v>
      </c>
      <c r="D19">
        <f t="shared" si="2"/>
        <v>48.5</v>
      </c>
      <c r="E19">
        <v>4691480</v>
      </c>
      <c r="F19">
        <f t="shared" si="0"/>
        <v>48.5</v>
      </c>
      <c r="G19">
        <f t="shared" si="1"/>
        <v>18.299999999999997</v>
      </c>
      <c r="H19">
        <v>4691480</v>
      </c>
    </row>
    <row r="20" spans="1:8">
      <c r="A20" t="s">
        <v>8</v>
      </c>
      <c r="B20">
        <v>5214900</v>
      </c>
      <c r="C20">
        <v>88</v>
      </c>
      <c r="D20">
        <f t="shared" si="2"/>
        <v>45.5</v>
      </c>
      <c r="E20">
        <v>5214900</v>
      </c>
      <c r="F20">
        <f t="shared" si="0"/>
        <v>45.5</v>
      </c>
      <c r="G20">
        <f t="shared" si="1"/>
        <v>15.299999999999997</v>
      </c>
      <c r="H20">
        <v>5214900</v>
      </c>
    </row>
    <row r="21" spans="1:8">
      <c r="A21" t="s">
        <v>31</v>
      </c>
      <c r="B21">
        <v>10427301</v>
      </c>
      <c r="C21">
        <v>64</v>
      </c>
      <c r="D21">
        <f t="shared" si="2"/>
        <v>21.5</v>
      </c>
      <c r="E21">
        <v>10427301</v>
      </c>
      <c r="F21">
        <f t="shared" si="0"/>
        <v>21.5</v>
      </c>
      <c r="G21">
        <f t="shared" si="1"/>
        <v>-8.7000000000000028</v>
      </c>
      <c r="H21">
        <v>10427301</v>
      </c>
    </row>
    <row r="22" spans="1:8">
      <c r="A22" t="s">
        <v>67</v>
      </c>
      <c r="B22">
        <v>54956900</v>
      </c>
      <c r="C22">
        <v>44</v>
      </c>
      <c r="D22">
        <f t="shared" si="2"/>
        <v>1.5</v>
      </c>
      <c r="E22">
        <v>54956900</v>
      </c>
      <c r="F22">
        <f t="shared" si="0"/>
        <v>1.5</v>
      </c>
      <c r="G22">
        <f t="shared" si="1"/>
        <v>-28.700000000000003</v>
      </c>
      <c r="H22">
        <v>54956900</v>
      </c>
    </row>
    <row r="23" spans="1:8">
      <c r="A23" t="s">
        <v>38</v>
      </c>
      <c r="B23">
        <v>46423064</v>
      </c>
      <c r="C23">
        <v>58</v>
      </c>
      <c r="D23">
        <f t="shared" si="2"/>
        <v>15.5</v>
      </c>
      <c r="E23">
        <v>46423064</v>
      </c>
      <c r="F23">
        <f t="shared" si="0"/>
        <v>15.5</v>
      </c>
      <c r="G23">
        <f t="shared" si="1"/>
        <v>-14.700000000000003</v>
      </c>
      <c r="H23">
        <v>46423064</v>
      </c>
    </row>
    <row r="24" spans="1:8">
      <c r="A24" t="s">
        <v>5</v>
      </c>
      <c r="B24">
        <v>9875378</v>
      </c>
      <c r="C24">
        <v>89</v>
      </c>
      <c r="D24">
        <f t="shared" si="2"/>
        <v>46.5</v>
      </c>
      <c r="E24">
        <v>9875378</v>
      </c>
      <c r="F24">
        <f t="shared" si="0"/>
        <v>46.5</v>
      </c>
      <c r="G24">
        <f t="shared" si="1"/>
        <v>16.299999999999997</v>
      </c>
      <c r="H24">
        <v>9875378</v>
      </c>
    </row>
    <row r="25" spans="1:8">
      <c r="A25" t="s">
        <v>9</v>
      </c>
      <c r="B25">
        <v>8211700</v>
      </c>
      <c r="C25">
        <v>86</v>
      </c>
      <c r="D25">
        <f t="shared" si="2"/>
        <v>43.5</v>
      </c>
      <c r="E25">
        <v>8211700</v>
      </c>
      <c r="F25">
        <f t="shared" si="0"/>
        <v>43.5</v>
      </c>
      <c r="G25">
        <f t="shared" si="1"/>
        <v>13.299999999999997</v>
      </c>
      <c r="H25">
        <v>8211700</v>
      </c>
    </row>
    <row r="26" spans="1:8">
      <c r="A26" t="s">
        <v>70</v>
      </c>
      <c r="B26">
        <v>79463663</v>
      </c>
      <c r="C26">
        <v>42</v>
      </c>
      <c r="D26">
        <f t="shared" si="2"/>
        <v>-0.5</v>
      </c>
      <c r="E26">
        <v>79463663</v>
      </c>
      <c r="F26">
        <f t="shared" si="0"/>
        <v>-0.5</v>
      </c>
      <c r="G26">
        <f t="shared" si="1"/>
        <v>-30.700000000000003</v>
      </c>
      <c r="H26">
        <v>79463663</v>
      </c>
    </row>
    <row r="27" spans="1:8">
      <c r="A27" t="s">
        <v>14</v>
      </c>
      <c r="B27">
        <v>64716000</v>
      </c>
      <c r="C27">
        <v>81</v>
      </c>
      <c r="D27">
        <f t="shared" si="2"/>
        <v>38.5</v>
      </c>
      <c r="E27">
        <v>64716000</v>
      </c>
      <c r="F27">
        <f t="shared" si="0"/>
        <v>38.5</v>
      </c>
      <c r="G27">
        <f t="shared" si="1"/>
        <v>8.2999999999999972</v>
      </c>
      <c r="H27">
        <v>64716000</v>
      </c>
    </row>
    <row r="28" spans="1:8">
      <c r="A28" t="s">
        <v>19</v>
      </c>
      <c r="B28">
        <v>323625762</v>
      </c>
      <c r="C28">
        <v>76</v>
      </c>
      <c r="D28">
        <f t="shared" si="2"/>
        <v>33.5</v>
      </c>
      <c r="E28">
        <v>323625762</v>
      </c>
      <c r="F28">
        <f t="shared" si="0"/>
        <v>33.5</v>
      </c>
      <c r="G28">
        <f t="shared" si="1"/>
        <v>3.2999999999999972</v>
      </c>
      <c r="H28">
        <v>323625762</v>
      </c>
    </row>
    <row r="30" spans="1:8">
      <c r="A30" t="s">
        <v>185</v>
      </c>
      <c r="C30">
        <f>AVERAGE(C2:C28)</f>
        <v>73.148148148148152</v>
      </c>
    </row>
    <row r="42" spans="1:4">
      <c r="A42" t="s">
        <v>183</v>
      </c>
      <c r="B42" t="s">
        <v>228</v>
      </c>
      <c r="C42" t="s">
        <v>240</v>
      </c>
      <c r="D42" t="s">
        <v>1</v>
      </c>
    </row>
    <row r="43" spans="1:4">
      <c r="A43" t="s">
        <v>15</v>
      </c>
      <c r="B43">
        <v>0.93500000000000005</v>
      </c>
      <c r="C43">
        <f>B43-0.884</f>
        <v>5.1000000000000045E-2</v>
      </c>
      <c r="D43">
        <v>24104700</v>
      </c>
    </row>
    <row r="44" spans="1:4">
      <c r="A44" t="s">
        <v>18</v>
      </c>
      <c r="B44">
        <v>0.88500000000000001</v>
      </c>
      <c r="C44">
        <f t="shared" ref="C44:C69" si="3">B44-0.884</f>
        <v>1.0000000000000009E-3</v>
      </c>
      <c r="D44">
        <v>8662588</v>
      </c>
    </row>
    <row r="45" spans="1:4">
      <c r="A45" t="s">
        <v>17</v>
      </c>
      <c r="B45">
        <v>0.89</v>
      </c>
      <c r="C45">
        <f t="shared" si="3"/>
        <v>6.0000000000000053E-3</v>
      </c>
      <c r="D45">
        <v>11250585</v>
      </c>
    </row>
    <row r="46" spans="1:4">
      <c r="A46" t="s">
        <v>11</v>
      </c>
      <c r="B46">
        <v>0.91300000000000003</v>
      </c>
      <c r="C46">
        <f t="shared" si="3"/>
        <v>2.9000000000000026E-2</v>
      </c>
      <c r="D46">
        <v>36048521</v>
      </c>
    </row>
    <row r="47" spans="1:4">
      <c r="A47" t="s">
        <v>3</v>
      </c>
      <c r="B47">
        <v>0.92300000000000004</v>
      </c>
      <c r="C47">
        <f t="shared" si="3"/>
        <v>3.9000000000000035E-2</v>
      </c>
      <c r="D47">
        <v>5707251</v>
      </c>
    </row>
    <row r="48" spans="1:4">
      <c r="A48" t="s">
        <v>4</v>
      </c>
      <c r="B48">
        <v>0.88300000000000001</v>
      </c>
      <c r="C48">
        <f t="shared" si="3"/>
        <v>-1.0000000000000009E-3</v>
      </c>
      <c r="D48">
        <v>5488543</v>
      </c>
    </row>
    <row r="49" spans="1:4">
      <c r="A49" t="s">
        <v>27</v>
      </c>
      <c r="B49">
        <v>0.88800000000000001</v>
      </c>
      <c r="C49">
        <f t="shared" si="3"/>
        <v>4.0000000000000036E-3</v>
      </c>
      <c r="D49">
        <v>66689000</v>
      </c>
    </row>
    <row r="50" spans="1:4">
      <c r="A50" t="s">
        <v>12</v>
      </c>
      <c r="B50">
        <v>0.91600000000000004</v>
      </c>
      <c r="C50">
        <f t="shared" si="3"/>
        <v>3.2000000000000028E-2</v>
      </c>
      <c r="D50">
        <v>81459000</v>
      </c>
    </row>
    <row r="51" spans="1:4">
      <c r="A51" t="s">
        <v>60</v>
      </c>
      <c r="B51">
        <v>0.86499999999999999</v>
      </c>
      <c r="C51">
        <f t="shared" si="3"/>
        <v>-1.9000000000000017E-2</v>
      </c>
      <c r="D51">
        <v>10955000</v>
      </c>
    </row>
    <row r="52" spans="1:4">
      <c r="A52" t="s">
        <v>16</v>
      </c>
      <c r="B52">
        <v>0.89900000000000002</v>
      </c>
      <c r="C52">
        <f t="shared" si="3"/>
        <v>1.5000000000000013E-2</v>
      </c>
      <c r="D52">
        <v>332529</v>
      </c>
    </row>
    <row r="53" spans="1:4">
      <c r="A53" t="s">
        <v>21</v>
      </c>
      <c r="B53">
        <v>0.91600000000000004</v>
      </c>
      <c r="C53">
        <f t="shared" si="3"/>
        <v>3.2000000000000028E-2</v>
      </c>
      <c r="D53">
        <v>6378000</v>
      </c>
    </row>
    <row r="54" spans="1:4">
      <c r="A54" t="s">
        <v>35</v>
      </c>
      <c r="B54">
        <v>0.89400000000000002</v>
      </c>
      <c r="C54">
        <f t="shared" si="3"/>
        <v>1.0000000000000009E-2</v>
      </c>
      <c r="D54">
        <v>8502900</v>
      </c>
    </row>
    <row r="55" spans="1:4">
      <c r="A55" t="s">
        <v>63</v>
      </c>
      <c r="B55">
        <v>0.873</v>
      </c>
      <c r="C55">
        <f t="shared" si="3"/>
        <v>-1.100000000000001E-2</v>
      </c>
      <c r="D55">
        <v>60674003</v>
      </c>
    </row>
    <row r="56" spans="1:4">
      <c r="A56" t="s">
        <v>22</v>
      </c>
      <c r="B56">
        <v>0.89100000000000001</v>
      </c>
      <c r="C56">
        <f t="shared" si="3"/>
        <v>7.0000000000000062E-3</v>
      </c>
      <c r="D56">
        <v>126919659</v>
      </c>
    </row>
    <row r="57" spans="1:4">
      <c r="A57" t="s">
        <v>13</v>
      </c>
      <c r="B57">
        <v>0.89200000000000002</v>
      </c>
      <c r="C57">
        <f t="shared" si="3"/>
        <v>8.0000000000000071E-3</v>
      </c>
      <c r="D57">
        <v>562958</v>
      </c>
    </row>
    <row r="58" spans="1:4">
      <c r="A58" t="s">
        <v>41</v>
      </c>
      <c r="B58">
        <v>0.83899999999999997</v>
      </c>
      <c r="C58">
        <f t="shared" si="3"/>
        <v>-4.500000000000004E-2</v>
      </c>
      <c r="D58">
        <v>445426</v>
      </c>
    </row>
    <row r="59" spans="1:4">
      <c r="A59" t="s">
        <v>7</v>
      </c>
      <c r="B59">
        <v>0.92200000000000004</v>
      </c>
      <c r="C59">
        <f t="shared" si="3"/>
        <v>3.8000000000000034E-2</v>
      </c>
      <c r="D59">
        <v>17000059</v>
      </c>
    </row>
    <row r="60" spans="1:4">
      <c r="A60" t="s">
        <v>6</v>
      </c>
      <c r="B60">
        <v>0.91300000000000003</v>
      </c>
      <c r="C60">
        <f t="shared" si="3"/>
        <v>2.9000000000000026E-2</v>
      </c>
      <c r="D60">
        <v>4691480</v>
      </c>
    </row>
    <row r="61" spans="1:4">
      <c r="A61" t="s">
        <v>8</v>
      </c>
      <c r="B61">
        <v>0.94399999999999995</v>
      </c>
      <c r="C61">
        <f t="shared" si="3"/>
        <v>5.9999999999999942E-2</v>
      </c>
      <c r="D61">
        <v>5214900</v>
      </c>
    </row>
    <row r="62" spans="1:4">
      <c r="A62" t="s">
        <v>31</v>
      </c>
      <c r="B62" s="8">
        <v>0.83</v>
      </c>
      <c r="C62">
        <f t="shared" si="3"/>
        <v>-5.4000000000000048E-2</v>
      </c>
      <c r="D62">
        <v>10427301</v>
      </c>
    </row>
    <row r="63" spans="1:4">
      <c r="A63" t="s">
        <v>67</v>
      </c>
      <c r="B63">
        <v>0.66600000000000004</v>
      </c>
      <c r="C63">
        <f t="shared" si="3"/>
        <v>-0.21799999999999997</v>
      </c>
      <c r="D63">
        <v>54956900</v>
      </c>
    </row>
    <row r="64" spans="1:4">
      <c r="A64" t="s">
        <v>38</v>
      </c>
      <c r="B64">
        <v>0.876</v>
      </c>
      <c r="C64">
        <f t="shared" si="3"/>
        <v>-8.0000000000000071E-3</v>
      </c>
      <c r="D64">
        <v>46423064</v>
      </c>
    </row>
    <row r="65" spans="1:4">
      <c r="A65" t="s">
        <v>5</v>
      </c>
      <c r="B65">
        <v>0.90700000000000003</v>
      </c>
      <c r="C65">
        <f t="shared" si="3"/>
        <v>2.300000000000002E-2</v>
      </c>
      <c r="D65">
        <v>9875378</v>
      </c>
    </row>
    <row r="66" spans="1:4">
      <c r="A66" t="s">
        <v>9</v>
      </c>
      <c r="B66">
        <v>0.93</v>
      </c>
      <c r="C66">
        <f t="shared" si="3"/>
        <v>4.6000000000000041E-2</v>
      </c>
      <c r="D66">
        <v>8211700</v>
      </c>
    </row>
    <row r="67" spans="1:4">
      <c r="A67" t="s">
        <v>70</v>
      </c>
      <c r="B67">
        <v>0.76100000000000001</v>
      </c>
      <c r="C67">
        <f t="shared" si="3"/>
        <v>-0.123</v>
      </c>
      <c r="D67">
        <v>79463663</v>
      </c>
    </row>
    <row r="68" spans="1:4">
      <c r="A68" t="s">
        <v>14</v>
      </c>
      <c r="B68">
        <v>0.90700000000000003</v>
      </c>
      <c r="C68">
        <f t="shared" si="3"/>
        <v>2.300000000000002E-2</v>
      </c>
      <c r="D68">
        <v>64716000</v>
      </c>
    </row>
    <row r="69" spans="1:4">
      <c r="A69" t="s">
        <v>19</v>
      </c>
      <c r="B69">
        <v>0.91500000000000004</v>
      </c>
      <c r="C69">
        <f t="shared" si="3"/>
        <v>3.1000000000000028E-2</v>
      </c>
      <c r="D69">
        <v>323625762</v>
      </c>
    </row>
    <row r="71" spans="1:4">
      <c r="A71" t="s">
        <v>243</v>
      </c>
      <c r="B71">
        <f>AVERAGE(B43:B69)</f>
        <v>0.88418518518518507</v>
      </c>
    </row>
    <row r="74" spans="1:4">
      <c r="A74" t="s">
        <v>183</v>
      </c>
      <c r="B74" t="s">
        <v>241</v>
      </c>
      <c r="C74" t="s">
        <v>242</v>
      </c>
      <c r="D74" t="s">
        <v>1</v>
      </c>
    </row>
    <row r="75" spans="1:4">
      <c r="A75" t="s">
        <v>15</v>
      </c>
      <c r="B75">
        <v>3.6</v>
      </c>
      <c r="C75">
        <f>B75-4.3</f>
        <v>-0.69999999999999973</v>
      </c>
      <c r="D75">
        <v>24104700</v>
      </c>
    </row>
    <row r="76" spans="1:4">
      <c r="A76" t="s">
        <v>18</v>
      </c>
      <c r="B76">
        <v>3.6</v>
      </c>
      <c r="C76">
        <f t="shared" ref="C76:C101" si="4">B76-4.3</f>
        <v>-0.69999999999999973</v>
      </c>
      <c r="D76">
        <v>8662588</v>
      </c>
    </row>
    <row r="77" spans="1:4">
      <c r="A77" t="s">
        <v>17</v>
      </c>
      <c r="B77">
        <v>4</v>
      </c>
      <c r="C77">
        <f t="shared" si="4"/>
        <v>-0.29999999999999982</v>
      </c>
      <c r="D77">
        <v>11250585</v>
      </c>
    </row>
    <row r="78" spans="1:4">
      <c r="A78" t="s">
        <v>11</v>
      </c>
      <c r="B78">
        <v>2.8</v>
      </c>
      <c r="C78">
        <f t="shared" si="4"/>
        <v>-1.5</v>
      </c>
      <c r="D78">
        <v>36048521</v>
      </c>
    </row>
    <row r="79" spans="1:4">
      <c r="A79" t="s">
        <v>3</v>
      </c>
      <c r="B79">
        <v>2.2000000000000002</v>
      </c>
      <c r="C79">
        <f t="shared" si="4"/>
        <v>-2.0999999999999996</v>
      </c>
      <c r="D79">
        <v>5707251</v>
      </c>
    </row>
    <row r="80" spans="1:4">
      <c r="A80" t="s">
        <v>4</v>
      </c>
      <c r="B80">
        <v>3.2</v>
      </c>
      <c r="C80">
        <f t="shared" si="4"/>
        <v>-1.0999999999999996</v>
      </c>
      <c r="D80">
        <v>5488543</v>
      </c>
    </row>
    <row r="81" spans="1:4">
      <c r="A81" t="s">
        <v>27</v>
      </c>
      <c r="B81">
        <v>5.3</v>
      </c>
      <c r="C81">
        <f t="shared" si="4"/>
        <v>1</v>
      </c>
      <c r="D81">
        <v>66689000</v>
      </c>
    </row>
    <row r="82" spans="1:4">
      <c r="A82" t="s">
        <v>12</v>
      </c>
      <c r="B82">
        <v>3.8</v>
      </c>
      <c r="C82">
        <f t="shared" si="4"/>
        <v>-0.5</v>
      </c>
      <c r="D82">
        <v>81459000</v>
      </c>
    </row>
    <row r="83" spans="1:4">
      <c r="A83" t="s">
        <v>60</v>
      </c>
      <c r="B83">
        <v>6.3</v>
      </c>
      <c r="C83">
        <f t="shared" si="4"/>
        <v>2</v>
      </c>
      <c r="D83">
        <v>10955000</v>
      </c>
    </row>
    <row r="84" spans="1:4">
      <c r="A84" t="s">
        <v>16</v>
      </c>
      <c r="B84">
        <v>5.3</v>
      </c>
      <c r="C84">
        <f t="shared" si="4"/>
        <v>1</v>
      </c>
      <c r="D84">
        <v>332529</v>
      </c>
    </row>
    <row r="85" spans="1:4">
      <c r="A85" t="s">
        <v>21</v>
      </c>
      <c r="B85">
        <v>4.5999999999999996</v>
      </c>
      <c r="C85">
        <f t="shared" si="4"/>
        <v>0.29999999999999982</v>
      </c>
      <c r="D85">
        <v>6378000</v>
      </c>
    </row>
    <row r="86" spans="1:4">
      <c r="A86" t="s">
        <v>35</v>
      </c>
      <c r="B86">
        <v>5.5</v>
      </c>
      <c r="C86">
        <f t="shared" si="4"/>
        <v>1.2000000000000002</v>
      </c>
      <c r="D86">
        <v>8502900</v>
      </c>
    </row>
    <row r="87" spans="1:4">
      <c r="A87" t="s">
        <v>63</v>
      </c>
      <c r="B87">
        <v>5</v>
      </c>
      <c r="C87">
        <f t="shared" si="4"/>
        <v>0.70000000000000018</v>
      </c>
      <c r="D87">
        <v>60674003</v>
      </c>
    </row>
    <row r="88" spans="1:4">
      <c r="A88" t="s">
        <v>22</v>
      </c>
      <c r="B88">
        <v>3.8</v>
      </c>
      <c r="C88">
        <f t="shared" si="4"/>
        <v>-0.5</v>
      </c>
      <c r="D88">
        <v>126919659</v>
      </c>
    </row>
    <row r="89" spans="1:4">
      <c r="A89" t="s">
        <v>13</v>
      </c>
      <c r="B89">
        <v>3.6</v>
      </c>
      <c r="C89">
        <f t="shared" si="4"/>
        <v>-0.69999999999999973</v>
      </c>
      <c r="D89">
        <v>562958</v>
      </c>
    </row>
    <row r="90" spans="1:4">
      <c r="A90" t="s">
        <v>41</v>
      </c>
      <c r="B90">
        <v>4.7</v>
      </c>
      <c r="C90">
        <f t="shared" si="4"/>
        <v>0.40000000000000036</v>
      </c>
      <c r="D90">
        <v>445426</v>
      </c>
    </row>
    <row r="91" spans="1:4">
      <c r="A91" t="s">
        <v>7</v>
      </c>
      <c r="B91">
        <v>4</v>
      </c>
      <c r="C91">
        <f t="shared" si="4"/>
        <v>-0.29999999999999982</v>
      </c>
      <c r="D91">
        <v>17000059</v>
      </c>
    </row>
    <row r="92" spans="1:4">
      <c r="A92" t="s">
        <v>6</v>
      </c>
      <c r="B92">
        <v>3.6</v>
      </c>
      <c r="C92">
        <f t="shared" si="4"/>
        <v>-0.69999999999999973</v>
      </c>
      <c r="D92">
        <v>4691480</v>
      </c>
    </row>
    <row r="93" spans="1:4">
      <c r="A93" t="s">
        <v>8</v>
      </c>
      <c r="B93">
        <v>1.2</v>
      </c>
      <c r="C93">
        <f t="shared" si="4"/>
        <v>-3.0999999999999996</v>
      </c>
      <c r="D93">
        <v>5214900</v>
      </c>
    </row>
    <row r="94" spans="1:4">
      <c r="A94" t="s">
        <v>31</v>
      </c>
      <c r="B94">
        <v>4.8</v>
      </c>
      <c r="C94">
        <f t="shared" si="4"/>
        <v>0.5</v>
      </c>
      <c r="D94">
        <v>10427301</v>
      </c>
    </row>
    <row r="95" spans="1:4">
      <c r="A95" t="s">
        <v>67</v>
      </c>
      <c r="B95">
        <v>7</v>
      </c>
      <c r="C95">
        <f t="shared" si="4"/>
        <v>2.7</v>
      </c>
      <c r="D95">
        <v>54956900</v>
      </c>
    </row>
    <row r="96" spans="1:4">
      <c r="A96" t="s">
        <v>38</v>
      </c>
      <c r="B96">
        <v>5.5</v>
      </c>
      <c r="C96">
        <f t="shared" si="4"/>
        <v>1.2000000000000002</v>
      </c>
      <c r="D96">
        <v>46423064</v>
      </c>
    </row>
    <row r="97" spans="1:4">
      <c r="A97" t="s">
        <v>5</v>
      </c>
      <c r="B97">
        <v>3.2</v>
      </c>
      <c r="C97">
        <f t="shared" si="4"/>
        <v>-1.0999999999999996</v>
      </c>
      <c r="D97">
        <v>9875378</v>
      </c>
    </row>
    <row r="98" spans="1:4">
      <c r="A98" t="s">
        <v>9</v>
      </c>
      <c r="B98">
        <v>3.4</v>
      </c>
      <c r="C98">
        <f t="shared" si="4"/>
        <v>-0.89999999999999991</v>
      </c>
      <c r="D98">
        <v>8211700</v>
      </c>
    </row>
    <row r="99" spans="1:4">
      <c r="A99" t="s">
        <v>70</v>
      </c>
      <c r="B99">
        <v>6.8</v>
      </c>
      <c r="C99">
        <f t="shared" si="4"/>
        <v>2.5</v>
      </c>
      <c r="D99">
        <v>79463663</v>
      </c>
    </row>
    <row r="100" spans="1:4">
      <c r="A100" t="s">
        <v>14</v>
      </c>
      <c r="B100">
        <v>4.5999999999999996</v>
      </c>
      <c r="C100">
        <f t="shared" si="4"/>
        <v>0.29999999999999982</v>
      </c>
      <c r="D100">
        <v>64716000</v>
      </c>
    </row>
    <row r="101" spans="1:4">
      <c r="A101" t="s">
        <v>19</v>
      </c>
      <c r="B101">
        <v>5.3</v>
      </c>
      <c r="C101">
        <f t="shared" si="4"/>
        <v>1</v>
      </c>
      <c r="D101">
        <v>323625762</v>
      </c>
    </row>
    <row r="103" spans="1:4">
      <c r="A103" t="s">
        <v>239</v>
      </c>
      <c r="B103">
        <f>AVERAGE(B75:B101)</f>
        <v>4.322222222222222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58"/>
  <sheetViews>
    <sheetView topLeftCell="A236" workbookViewId="0">
      <selection activeCell="L249" sqref="L249"/>
    </sheetView>
  </sheetViews>
  <sheetFormatPr defaultRowHeight="15"/>
  <cols>
    <col min="1" max="1" width="17.42578125" customWidth="1"/>
    <col min="2" max="2" width="12.5703125" customWidth="1"/>
    <col min="3" max="3" width="20.85546875" customWidth="1"/>
    <col min="4" max="4" width="23.140625" customWidth="1"/>
    <col min="5" max="5" width="32.140625" customWidth="1"/>
    <col min="6" max="6" width="12.140625" customWidth="1"/>
  </cols>
  <sheetData>
    <row r="1" spans="1:6">
      <c r="A1" t="s">
        <v>0</v>
      </c>
      <c r="B1" t="s">
        <v>84</v>
      </c>
      <c r="C1" t="s">
        <v>226</v>
      </c>
      <c r="D1" t="s">
        <v>1</v>
      </c>
    </row>
    <row r="2" spans="1:6">
      <c r="A2" t="s">
        <v>3</v>
      </c>
      <c r="B2" s="3">
        <v>0.92500000000000004</v>
      </c>
      <c r="C2" s="5">
        <f>B2-0.697</f>
        <v>0.22800000000000009</v>
      </c>
      <c r="D2" s="1">
        <v>5707251</v>
      </c>
      <c r="F2" s="1"/>
    </row>
    <row r="3" spans="1:6">
      <c r="A3" t="s">
        <v>4</v>
      </c>
      <c r="B3" s="3">
        <v>0.89500000000000002</v>
      </c>
      <c r="C3" s="5">
        <f t="shared" ref="C3:C65" si="0">B3-0.697</f>
        <v>0.19800000000000006</v>
      </c>
      <c r="D3" s="1">
        <v>5488543</v>
      </c>
      <c r="F3" s="1"/>
    </row>
    <row r="4" spans="1:6">
      <c r="A4" t="s">
        <v>5</v>
      </c>
      <c r="B4" s="3">
        <v>0.91300000000000003</v>
      </c>
      <c r="C4" s="5">
        <f t="shared" si="0"/>
        <v>0.21600000000000008</v>
      </c>
      <c r="D4" s="2">
        <v>9875378</v>
      </c>
      <c r="F4" s="2"/>
    </row>
    <row r="5" spans="1:6">
      <c r="A5" s="4" t="s">
        <v>6</v>
      </c>
      <c r="B5" s="3">
        <v>0.91500000000000004</v>
      </c>
      <c r="C5" s="5">
        <f t="shared" si="0"/>
        <v>0.21800000000000008</v>
      </c>
      <c r="D5" s="2">
        <v>4691480</v>
      </c>
      <c r="F5" s="2"/>
    </row>
    <row r="6" spans="1:6">
      <c r="A6" s="4" t="s">
        <v>7</v>
      </c>
      <c r="B6" s="3">
        <v>0.92400000000000004</v>
      </c>
      <c r="C6" s="5">
        <f t="shared" si="0"/>
        <v>0.22700000000000009</v>
      </c>
      <c r="D6" s="2">
        <v>17000059</v>
      </c>
      <c r="F6" s="2"/>
    </row>
    <row r="7" spans="1:6">
      <c r="A7" s="4" t="s">
        <v>8</v>
      </c>
      <c r="B7" s="3">
        <v>0.94899999999999995</v>
      </c>
      <c r="C7" s="5">
        <f t="shared" si="0"/>
        <v>0.252</v>
      </c>
      <c r="D7" s="2">
        <v>5214900</v>
      </c>
      <c r="F7" s="2"/>
    </row>
    <row r="8" spans="1:6">
      <c r="A8" s="4" t="s">
        <v>9</v>
      </c>
      <c r="B8" s="3">
        <v>0.93899999999999995</v>
      </c>
      <c r="C8" s="5">
        <f t="shared" si="0"/>
        <v>0.24199999999999999</v>
      </c>
      <c r="D8" s="2">
        <v>8211700</v>
      </c>
      <c r="F8" s="2"/>
    </row>
    <row r="9" spans="1:6">
      <c r="A9" s="4" t="s">
        <v>10</v>
      </c>
      <c r="B9" s="3">
        <v>0.92500000000000004</v>
      </c>
      <c r="C9" s="5">
        <f t="shared" si="0"/>
        <v>0.22800000000000009</v>
      </c>
      <c r="D9" s="2">
        <v>8211700</v>
      </c>
      <c r="F9" s="2"/>
    </row>
    <row r="10" spans="1:6">
      <c r="A10" s="4" t="s">
        <v>11</v>
      </c>
      <c r="B10" s="3">
        <v>0.92</v>
      </c>
      <c r="C10" s="5">
        <f t="shared" si="0"/>
        <v>0.22300000000000009</v>
      </c>
      <c r="D10" s="2">
        <v>36048521</v>
      </c>
      <c r="F10" s="2"/>
    </row>
    <row r="11" spans="1:6">
      <c r="A11" s="4" t="s">
        <v>12</v>
      </c>
      <c r="B11" s="3">
        <v>0.92600000000000005</v>
      </c>
      <c r="C11" s="5">
        <f t="shared" si="0"/>
        <v>0.22900000000000009</v>
      </c>
      <c r="D11" s="2">
        <v>81459000</v>
      </c>
      <c r="F11" s="2"/>
    </row>
    <row r="12" spans="1:6">
      <c r="A12" s="4" t="s">
        <v>13</v>
      </c>
      <c r="B12" s="3">
        <v>0.89800000000000002</v>
      </c>
      <c r="C12" s="5">
        <f t="shared" si="0"/>
        <v>0.20100000000000007</v>
      </c>
      <c r="D12" s="2">
        <v>562958</v>
      </c>
      <c r="F12" s="2"/>
    </row>
    <row r="13" spans="1:6">
      <c r="A13" s="4" t="s">
        <v>14</v>
      </c>
      <c r="B13" s="3">
        <v>0.90900000000000003</v>
      </c>
      <c r="C13" s="5">
        <f t="shared" si="0"/>
        <v>0.21200000000000008</v>
      </c>
      <c r="D13" s="2">
        <v>64716000</v>
      </c>
      <c r="F13" s="2"/>
    </row>
    <row r="14" spans="1:6">
      <c r="A14" s="4" t="s">
        <v>15</v>
      </c>
      <c r="B14" s="3">
        <v>0.93899999999999995</v>
      </c>
      <c r="C14" s="5">
        <f t="shared" si="0"/>
        <v>0.24199999999999999</v>
      </c>
      <c r="D14" s="2">
        <v>24104700</v>
      </c>
      <c r="F14" s="2"/>
    </row>
    <row r="15" spans="1:6">
      <c r="A15" s="4" t="s">
        <v>16</v>
      </c>
      <c r="B15" s="3">
        <v>0.92100000000000004</v>
      </c>
      <c r="C15" s="5">
        <f t="shared" si="0"/>
        <v>0.22400000000000009</v>
      </c>
      <c r="D15" s="2">
        <v>332529</v>
      </c>
      <c r="F15" s="2"/>
    </row>
    <row r="16" spans="1:6">
      <c r="A16" s="4" t="s">
        <v>17</v>
      </c>
      <c r="B16" s="3">
        <v>0.89600000000000002</v>
      </c>
      <c r="C16" s="5">
        <f t="shared" si="0"/>
        <v>0.19900000000000007</v>
      </c>
      <c r="D16" s="2">
        <v>11250585</v>
      </c>
      <c r="F16" s="2"/>
    </row>
    <row r="17" spans="1:6">
      <c r="A17" s="4" t="s">
        <v>18</v>
      </c>
      <c r="B17" s="3">
        <v>0.89300000000000002</v>
      </c>
      <c r="C17" s="5">
        <f t="shared" si="0"/>
        <v>0.19600000000000006</v>
      </c>
      <c r="D17" s="2">
        <v>8662588</v>
      </c>
      <c r="F17" s="2"/>
    </row>
    <row r="18" spans="1:6">
      <c r="A18" s="4" t="s">
        <v>19</v>
      </c>
      <c r="B18" s="3">
        <v>0.92</v>
      </c>
      <c r="C18" s="5">
        <f t="shared" si="0"/>
        <v>0.22300000000000009</v>
      </c>
      <c r="D18" s="2">
        <v>323625762</v>
      </c>
      <c r="F18" s="2"/>
    </row>
    <row r="19" spans="1:6">
      <c r="A19" s="4" t="s">
        <v>20</v>
      </c>
      <c r="B19" s="3">
        <v>0.91700000000000004</v>
      </c>
      <c r="C19" s="5">
        <f t="shared" si="0"/>
        <v>0.22000000000000008</v>
      </c>
      <c r="D19" s="2">
        <v>7234800</v>
      </c>
      <c r="F19" s="2"/>
    </row>
    <row r="20" spans="1:6">
      <c r="A20" s="4" t="s">
        <v>21</v>
      </c>
      <c r="B20">
        <v>0.92300000000000004</v>
      </c>
      <c r="C20" s="5">
        <f t="shared" si="0"/>
        <v>0.22600000000000009</v>
      </c>
      <c r="D20" s="2">
        <v>6378000</v>
      </c>
      <c r="F20" s="2"/>
    </row>
    <row r="21" spans="1:6">
      <c r="A21" s="4" t="s">
        <v>22</v>
      </c>
      <c r="B21" s="3">
        <v>0.90300000000000002</v>
      </c>
      <c r="C21" s="5">
        <f t="shared" si="0"/>
        <v>0.20600000000000007</v>
      </c>
      <c r="D21" s="2">
        <v>126919659</v>
      </c>
      <c r="F21" s="2"/>
    </row>
    <row r="22" spans="1:6">
      <c r="A22" s="4" t="s">
        <v>23</v>
      </c>
      <c r="B22" s="3">
        <v>0.79500000000000004</v>
      </c>
      <c r="C22" s="5">
        <f t="shared" si="0"/>
        <v>9.8000000000000087E-2</v>
      </c>
      <c r="D22" s="2">
        <v>3324460</v>
      </c>
      <c r="F22" s="2"/>
    </row>
    <row r="23" spans="1:6">
      <c r="A23" s="4" t="s">
        <v>24</v>
      </c>
      <c r="B23" s="3">
        <v>0.85599999999999998</v>
      </c>
      <c r="C23" s="5">
        <f t="shared" si="0"/>
        <v>0.15900000000000003</v>
      </c>
      <c r="D23" s="2">
        <v>2545603</v>
      </c>
      <c r="F23" s="2"/>
    </row>
    <row r="24" spans="1:6">
      <c r="A24" s="4" t="s">
        <v>25</v>
      </c>
      <c r="B24" s="3">
        <v>0.84699999999999998</v>
      </c>
      <c r="C24" s="5">
        <f t="shared" si="0"/>
        <v>0.15000000000000002</v>
      </c>
      <c r="D24" s="2">
        <v>18006407</v>
      </c>
      <c r="F24" s="2"/>
    </row>
    <row r="25" spans="1:6">
      <c r="A25" s="4" t="s">
        <v>26</v>
      </c>
      <c r="B25" s="3">
        <v>0.86499999999999999</v>
      </c>
      <c r="C25" s="5">
        <f t="shared" si="0"/>
        <v>0.16800000000000004</v>
      </c>
      <c r="D25" s="2">
        <v>1315944</v>
      </c>
      <c r="F25" s="2"/>
    </row>
    <row r="26" spans="1:6">
      <c r="A26" s="4" t="s">
        <v>27</v>
      </c>
      <c r="B26" s="3">
        <v>0.89700000000000002</v>
      </c>
      <c r="C26" s="5">
        <f t="shared" si="0"/>
        <v>0.20000000000000007</v>
      </c>
      <c r="D26" s="2">
        <v>66689000</v>
      </c>
      <c r="F26" s="2"/>
    </row>
    <row r="27" spans="1:6">
      <c r="A27" s="4" t="s">
        <v>28</v>
      </c>
      <c r="B27" s="3">
        <v>0.84</v>
      </c>
      <c r="C27" s="5">
        <f t="shared" si="0"/>
        <v>0.14300000000000002</v>
      </c>
      <c r="D27" s="2">
        <v>5779760</v>
      </c>
      <c r="F27" s="2"/>
    </row>
    <row r="28" spans="1:6">
      <c r="A28" s="4" t="s">
        <v>29</v>
      </c>
      <c r="B28" s="3">
        <v>0.60699999999999998</v>
      </c>
      <c r="C28" s="5">
        <f t="shared" si="0"/>
        <v>-8.9999999999999969E-2</v>
      </c>
      <c r="D28" s="2">
        <v>742737</v>
      </c>
      <c r="F28" s="2"/>
    </row>
    <row r="29" spans="1:6">
      <c r="A29" s="4" t="s">
        <v>30</v>
      </c>
      <c r="B29" s="3">
        <v>0.69799999999999995</v>
      </c>
      <c r="C29" s="5">
        <f t="shared" si="0"/>
        <v>1.0000000000000009E-3</v>
      </c>
      <c r="D29" s="2">
        <v>2155784</v>
      </c>
      <c r="F29" s="2"/>
    </row>
    <row r="30" spans="1:6">
      <c r="A30" s="4" t="s">
        <v>31</v>
      </c>
      <c r="B30" s="3">
        <v>0.84299999999999997</v>
      </c>
      <c r="C30" s="5">
        <f t="shared" si="0"/>
        <v>0.14600000000000002</v>
      </c>
      <c r="D30" s="2">
        <v>10427301</v>
      </c>
      <c r="F30" s="2"/>
    </row>
    <row r="31" spans="1:6">
      <c r="A31" s="4" t="s">
        <v>32</v>
      </c>
      <c r="B31" s="3">
        <v>0.85499999999999998</v>
      </c>
      <c r="C31" s="5">
        <f t="shared" si="0"/>
        <v>0.15800000000000003</v>
      </c>
      <c r="D31" s="2">
        <v>38483957</v>
      </c>
      <c r="F31" s="2"/>
    </row>
    <row r="32" spans="1:6">
      <c r="A32" s="4" t="s">
        <v>33</v>
      </c>
      <c r="B32" s="3">
        <v>0.88500000000000001</v>
      </c>
      <c r="C32" s="5">
        <f t="shared" si="0"/>
        <v>0.18800000000000006</v>
      </c>
      <c r="D32" s="2">
        <v>23476640</v>
      </c>
      <c r="F32" s="2"/>
    </row>
    <row r="33" spans="1:6">
      <c r="A33" s="4" t="s">
        <v>34</v>
      </c>
      <c r="B33" s="3">
        <v>0.85599999999999998</v>
      </c>
      <c r="C33" s="5">
        <f t="shared" si="0"/>
        <v>0.15900000000000003</v>
      </c>
      <c r="D33" s="2">
        <v>1141166</v>
      </c>
      <c r="F33" s="2"/>
    </row>
    <row r="34" spans="1:6">
      <c r="A34" s="4" t="s">
        <v>35</v>
      </c>
      <c r="B34" s="3">
        <v>0.89900000000000002</v>
      </c>
      <c r="C34" s="5">
        <f t="shared" si="0"/>
        <v>0.20200000000000007</v>
      </c>
      <c r="D34" s="2">
        <v>8502900</v>
      </c>
      <c r="F34" s="2"/>
    </row>
    <row r="35" spans="1:6">
      <c r="A35" s="4" t="s">
        <v>36</v>
      </c>
      <c r="B35" s="3">
        <v>0.84799999999999998</v>
      </c>
      <c r="C35" s="5">
        <f t="shared" si="0"/>
        <v>0.15100000000000002</v>
      </c>
      <c r="D35" s="2">
        <v>2875593</v>
      </c>
      <c r="F35" s="2"/>
    </row>
    <row r="36" spans="1:6">
      <c r="A36" s="4" t="s">
        <v>37</v>
      </c>
      <c r="B36" s="3">
        <v>0.89</v>
      </c>
      <c r="C36" s="5">
        <f t="shared" si="0"/>
        <v>0.19300000000000006</v>
      </c>
      <c r="D36" s="2">
        <v>2063077</v>
      </c>
      <c r="F36" s="2"/>
    </row>
    <row r="37" spans="1:6">
      <c r="A37" s="4" t="s">
        <v>38</v>
      </c>
      <c r="B37" s="3">
        <v>0.88400000000000001</v>
      </c>
      <c r="C37" s="5">
        <f t="shared" si="0"/>
        <v>0.18700000000000006</v>
      </c>
      <c r="D37" s="2">
        <v>46423064</v>
      </c>
      <c r="F37" s="2"/>
    </row>
    <row r="38" spans="1:6">
      <c r="A38" s="4" t="s">
        <v>39</v>
      </c>
      <c r="B38" s="3">
        <v>0.878</v>
      </c>
      <c r="C38" s="5">
        <f t="shared" si="0"/>
        <v>0.18100000000000005</v>
      </c>
      <c r="D38" s="2">
        <v>10553443</v>
      </c>
      <c r="F38" s="2"/>
    </row>
    <row r="39" spans="1:6">
      <c r="A39" s="4" t="s">
        <v>40</v>
      </c>
      <c r="B39" s="3">
        <v>0.90100000000000002</v>
      </c>
      <c r="C39" s="5">
        <f t="shared" si="0"/>
        <v>0.20400000000000007</v>
      </c>
      <c r="D39" s="2">
        <v>50801405</v>
      </c>
      <c r="F39" s="2"/>
    </row>
    <row r="40" spans="1:6">
      <c r="A40" s="4" t="s">
        <v>41</v>
      </c>
      <c r="B40" s="3">
        <v>0.85599999999999998</v>
      </c>
      <c r="C40" s="5">
        <f t="shared" si="0"/>
        <v>0.15900000000000003</v>
      </c>
      <c r="D40" s="2">
        <v>445426</v>
      </c>
      <c r="F40" s="2"/>
    </row>
    <row r="41" spans="1:6">
      <c r="A41" s="4" t="s">
        <v>42</v>
      </c>
      <c r="B41" s="3">
        <v>0.64800000000000002</v>
      </c>
      <c r="C41" s="5">
        <f t="shared" si="0"/>
        <v>-4.8999999999999932E-2</v>
      </c>
      <c r="D41" s="2">
        <v>525000</v>
      </c>
      <c r="F41" s="2"/>
    </row>
    <row r="42" spans="1:6">
      <c r="A42" s="4" t="s">
        <v>43</v>
      </c>
      <c r="B42" s="3">
        <v>0.77600000000000002</v>
      </c>
      <c r="C42" s="5">
        <f t="shared" si="0"/>
        <v>7.900000000000007E-2</v>
      </c>
      <c r="D42" s="2">
        <v>4586353</v>
      </c>
      <c r="F42" s="2"/>
    </row>
    <row r="43" spans="1:6">
      <c r="A43" s="4" t="s">
        <v>44</v>
      </c>
      <c r="B43" s="3">
        <v>0.83</v>
      </c>
      <c r="C43" s="5">
        <f t="shared" si="0"/>
        <v>0.13300000000000001</v>
      </c>
      <c r="D43" s="2">
        <v>1973700</v>
      </c>
      <c r="F43" s="2"/>
    </row>
    <row r="44" spans="1:6">
      <c r="A44" s="4" t="s">
        <v>45</v>
      </c>
      <c r="B44" s="3">
        <v>0.78200000000000003</v>
      </c>
      <c r="C44" s="5">
        <f t="shared" si="0"/>
        <v>8.5000000000000075E-2</v>
      </c>
      <c r="D44" s="2">
        <v>92000</v>
      </c>
      <c r="F44" s="2"/>
    </row>
    <row r="45" spans="1:6">
      <c r="A45" s="4" t="s">
        <v>46</v>
      </c>
      <c r="B45" s="3">
        <v>0.498</v>
      </c>
      <c r="C45" s="5">
        <f t="shared" si="0"/>
        <v>-0.19899999999999995</v>
      </c>
      <c r="D45" s="2">
        <v>11262564</v>
      </c>
      <c r="F45" s="2"/>
    </row>
    <row r="46" spans="1:6">
      <c r="A46" s="10" t="s">
        <v>47</v>
      </c>
      <c r="B46" s="3">
        <v>0.74099999999999999</v>
      </c>
      <c r="C46" s="5">
        <f t="shared" si="0"/>
        <v>4.4000000000000039E-2</v>
      </c>
      <c r="D46" s="2">
        <v>9531712</v>
      </c>
      <c r="F46" s="2"/>
    </row>
    <row r="47" spans="1:6">
      <c r="A47" s="4" t="s">
        <v>48</v>
      </c>
      <c r="B47" s="3">
        <v>0.78100000000000003</v>
      </c>
      <c r="C47" s="5">
        <f t="shared" si="0"/>
        <v>8.4000000000000075E-2</v>
      </c>
      <c r="D47" s="2">
        <v>1261208</v>
      </c>
      <c r="F47" s="2"/>
    </row>
    <row r="48" spans="1:6">
      <c r="A48" s="4" t="s">
        <v>49</v>
      </c>
      <c r="B48" s="3">
        <v>0.64</v>
      </c>
      <c r="C48" s="5">
        <f t="shared" si="0"/>
        <v>-5.699999999999994E-2</v>
      </c>
      <c r="D48" s="2">
        <v>2113077</v>
      </c>
      <c r="F48" s="2"/>
    </row>
    <row r="49" spans="1:6">
      <c r="A49" s="4" t="s">
        <v>50</v>
      </c>
      <c r="B49" s="3">
        <v>0.76900000000000002</v>
      </c>
      <c r="C49" s="5">
        <f t="shared" si="0"/>
        <v>7.2000000000000064E-2</v>
      </c>
      <c r="D49" s="2">
        <v>3720400</v>
      </c>
      <c r="F49" s="2"/>
    </row>
    <row r="50" spans="1:6">
      <c r="A50" s="4" t="s">
        <v>51</v>
      </c>
      <c r="B50" s="3">
        <v>0.84699999999999998</v>
      </c>
      <c r="C50" s="5">
        <f t="shared" si="0"/>
        <v>0.15000000000000002</v>
      </c>
      <c r="D50" s="2">
        <v>30770375</v>
      </c>
      <c r="F50" s="2"/>
    </row>
    <row r="51" spans="1:6">
      <c r="A51" s="4" t="s">
        <v>52</v>
      </c>
      <c r="B51" s="3">
        <v>0.82399999999999995</v>
      </c>
      <c r="C51" s="5">
        <f t="shared" si="0"/>
        <v>0.127</v>
      </c>
      <c r="D51" s="2">
        <v>1343000</v>
      </c>
      <c r="F51" s="2"/>
    </row>
    <row r="52" spans="1:6">
      <c r="A52" s="4" t="s">
        <v>53</v>
      </c>
      <c r="B52" s="3">
        <v>0.82699999999999996</v>
      </c>
      <c r="C52" s="5">
        <f t="shared" si="0"/>
        <v>0.13</v>
      </c>
      <c r="D52" s="2">
        <v>4284889</v>
      </c>
      <c r="F52" s="2"/>
    </row>
    <row r="53" spans="1:6">
      <c r="A53" s="4" t="s">
        <v>54</v>
      </c>
      <c r="B53" s="3">
        <v>0.83599999999999997</v>
      </c>
      <c r="C53" s="5">
        <f t="shared" si="0"/>
        <v>0.13900000000000001</v>
      </c>
      <c r="D53" s="2">
        <v>9855571</v>
      </c>
      <c r="F53" s="2"/>
    </row>
    <row r="54" spans="1:6">
      <c r="A54" s="4" t="s">
        <v>55</v>
      </c>
      <c r="B54" s="3">
        <v>0.84499999999999997</v>
      </c>
      <c r="C54" s="5">
        <f t="shared" si="0"/>
        <v>0.14800000000000002</v>
      </c>
      <c r="D54" s="2">
        <v>5426252</v>
      </c>
      <c r="F54" s="2"/>
    </row>
    <row r="55" spans="1:6">
      <c r="A55" s="4" t="s">
        <v>56</v>
      </c>
      <c r="B55" s="3">
        <v>0.78900000000000003</v>
      </c>
      <c r="C55" s="5">
        <f t="shared" si="0"/>
        <v>9.2000000000000082E-2</v>
      </c>
      <c r="D55" s="2">
        <v>31068000</v>
      </c>
      <c r="F55" s="2"/>
    </row>
    <row r="56" spans="1:6">
      <c r="A56" s="10" t="s">
        <v>57</v>
      </c>
      <c r="B56" s="3">
        <v>0.8</v>
      </c>
      <c r="C56" s="5">
        <f t="shared" si="0"/>
        <v>0.10300000000000009</v>
      </c>
      <c r="D56" s="2">
        <v>4187161</v>
      </c>
      <c r="F56" s="2"/>
    </row>
    <row r="57" spans="1:6">
      <c r="A57" s="4" t="s">
        <v>58</v>
      </c>
      <c r="B57" s="3">
        <v>0.77500000000000002</v>
      </c>
      <c r="C57" s="5">
        <f t="shared" si="0"/>
        <v>7.8000000000000069E-2</v>
      </c>
      <c r="D57" s="2">
        <v>11238317</v>
      </c>
      <c r="F57" s="2"/>
    </row>
    <row r="58" spans="1:6">
      <c r="A58" s="4" t="s">
        <v>59</v>
      </c>
      <c r="B58" s="3">
        <v>0.57899999999999996</v>
      </c>
      <c r="C58" s="5">
        <f t="shared" si="0"/>
        <v>-0.11799999999999999</v>
      </c>
      <c r="D58" s="2">
        <v>27000000</v>
      </c>
      <c r="F58" s="2"/>
    </row>
    <row r="59" spans="1:6">
      <c r="A59" s="4" t="s">
        <v>60</v>
      </c>
      <c r="B59" s="3">
        <v>0.86599999999999999</v>
      </c>
      <c r="C59" s="5">
        <f t="shared" si="0"/>
        <v>0.16900000000000004</v>
      </c>
      <c r="D59" s="2">
        <v>10955000</v>
      </c>
      <c r="F59" s="2"/>
    </row>
    <row r="60" spans="1:6">
      <c r="A60" s="4" t="s">
        <v>61</v>
      </c>
      <c r="B60" s="3">
        <v>0.80200000000000005</v>
      </c>
      <c r="C60" s="5">
        <f t="shared" si="0"/>
        <v>0.10500000000000009</v>
      </c>
      <c r="D60" s="2">
        <v>19511000</v>
      </c>
      <c r="F60" s="2"/>
    </row>
    <row r="61" spans="1:6">
      <c r="A61" s="4" t="s">
        <v>62</v>
      </c>
      <c r="B61" s="3">
        <v>0.79600000000000004</v>
      </c>
      <c r="C61" s="5">
        <f t="shared" si="0"/>
        <v>9.9000000000000088E-2</v>
      </c>
      <c r="D61" s="2">
        <v>3286936</v>
      </c>
      <c r="F61" s="2"/>
    </row>
    <row r="62" spans="1:6">
      <c r="A62" s="4" t="s">
        <v>63</v>
      </c>
      <c r="B62" s="3">
        <v>0.88700000000000001</v>
      </c>
      <c r="C62" s="5">
        <f t="shared" si="0"/>
        <v>0.19000000000000006</v>
      </c>
      <c r="D62" s="2">
        <v>60674003</v>
      </c>
      <c r="F62" s="2"/>
    </row>
    <row r="63" spans="1:6">
      <c r="A63" s="4" t="s">
        <v>64</v>
      </c>
      <c r="B63" s="3">
        <v>0.497</v>
      </c>
      <c r="C63" s="5">
        <f t="shared" si="0"/>
        <v>-0.19999999999999996</v>
      </c>
      <c r="D63" s="2">
        <v>2067000</v>
      </c>
      <c r="F63" s="2"/>
    </row>
    <row r="64" spans="1:6">
      <c r="A64" s="4" t="s">
        <v>65</v>
      </c>
      <c r="B64" s="3">
        <v>0.80700000000000005</v>
      </c>
      <c r="C64" s="5">
        <f t="shared" si="0"/>
        <v>0.1100000000000001</v>
      </c>
      <c r="D64" s="2">
        <v>676872</v>
      </c>
      <c r="F64" s="2"/>
    </row>
    <row r="65" spans="1:6">
      <c r="A65" s="4" t="s">
        <v>66</v>
      </c>
      <c r="B65" s="3">
        <v>0.49399999999999999</v>
      </c>
      <c r="C65" s="5">
        <f t="shared" si="0"/>
        <v>-0.20299999999999996</v>
      </c>
      <c r="D65" s="2">
        <v>13567338</v>
      </c>
      <c r="F65" s="2"/>
    </row>
    <row r="66" spans="1:6">
      <c r="A66" s="4" t="s">
        <v>67</v>
      </c>
      <c r="B66" s="3">
        <v>0.66600000000000004</v>
      </c>
      <c r="C66" s="5">
        <f t="shared" ref="C66:C129" si="1">B66-0.697</f>
        <v>-3.0999999999999917E-2</v>
      </c>
      <c r="D66" s="2">
        <v>54956900</v>
      </c>
      <c r="F66" s="2"/>
    </row>
    <row r="67" spans="1:6">
      <c r="A67" s="4" t="s">
        <v>68</v>
      </c>
      <c r="B67" s="3">
        <v>0.57399999999999995</v>
      </c>
      <c r="C67" s="5">
        <f t="shared" si="1"/>
        <v>-0.123</v>
      </c>
      <c r="D67" s="2">
        <v>190428</v>
      </c>
      <c r="F67" s="2"/>
    </row>
    <row r="68" spans="1:6">
      <c r="A68" s="4" t="s">
        <v>69</v>
      </c>
      <c r="B68" s="3">
        <v>0.748</v>
      </c>
      <c r="C68" s="5">
        <f t="shared" si="1"/>
        <v>5.1000000000000045E-2</v>
      </c>
      <c r="D68" s="2">
        <v>2069162</v>
      </c>
      <c r="F68" s="2"/>
    </row>
    <row r="69" spans="1:6">
      <c r="A69" s="4" t="s">
        <v>70</v>
      </c>
      <c r="B69" s="3">
        <v>0.76700000000000002</v>
      </c>
      <c r="C69" s="5">
        <f t="shared" si="1"/>
        <v>7.0000000000000062E-2</v>
      </c>
      <c r="D69" s="2">
        <v>79463663</v>
      </c>
      <c r="F69" s="2"/>
    </row>
    <row r="70" spans="1:6">
      <c r="A70" s="4" t="s">
        <v>71</v>
      </c>
      <c r="B70" s="3">
        <v>0.79400000000000004</v>
      </c>
      <c r="C70" s="5">
        <f t="shared" si="1"/>
        <v>9.7000000000000086E-2</v>
      </c>
      <c r="D70" s="2">
        <v>7202198</v>
      </c>
      <c r="F70" s="2"/>
    </row>
    <row r="71" spans="1:6">
      <c r="A71" s="4" t="s">
        <v>72</v>
      </c>
      <c r="B71" s="3">
        <v>0.73</v>
      </c>
      <c r="C71" s="5">
        <f t="shared" si="1"/>
        <v>3.3000000000000029E-2</v>
      </c>
      <c r="D71" s="2">
        <v>2950210</v>
      </c>
      <c r="F71" s="2"/>
    </row>
    <row r="72" spans="1:6">
      <c r="A72" s="4" t="s">
        <v>73</v>
      </c>
      <c r="B72" s="3">
        <v>0.77600000000000002</v>
      </c>
      <c r="C72" s="5">
        <f t="shared" si="1"/>
        <v>7.900000000000007E-2</v>
      </c>
      <c r="D72" s="2">
        <v>7041599</v>
      </c>
      <c r="F72" s="2"/>
    </row>
    <row r="73" spans="1:6">
      <c r="A73" s="4" t="s">
        <v>74</v>
      </c>
      <c r="B73" s="3">
        <v>0.68</v>
      </c>
      <c r="C73" s="5">
        <f t="shared" si="1"/>
        <v>-1.6999999999999904E-2</v>
      </c>
      <c r="D73" s="2">
        <v>6377195</v>
      </c>
      <c r="F73" s="2"/>
    </row>
    <row r="74" spans="1:6">
      <c r="A74" s="4" t="s">
        <v>75</v>
      </c>
      <c r="B74" s="3">
        <v>0.73499999999999999</v>
      </c>
      <c r="C74" s="5">
        <f t="shared" si="1"/>
        <v>3.8000000000000034E-2</v>
      </c>
      <c r="D74" s="2">
        <v>3081677</v>
      </c>
      <c r="F74" s="2"/>
    </row>
    <row r="75" spans="1:6">
      <c r="A75" s="4" t="s">
        <v>76</v>
      </c>
      <c r="B75" s="3">
        <v>0.78800000000000003</v>
      </c>
      <c r="C75" s="5">
        <f t="shared" si="1"/>
        <v>9.1000000000000081E-2</v>
      </c>
      <c r="D75" s="2">
        <v>3929141</v>
      </c>
      <c r="F75" s="2"/>
    </row>
    <row r="76" spans="1:6">
      <c r="A76" s="4" t="s">
        <v>77</v>
      </c>
      <c r="B76" s="3">
        <v>0.78</v>
      </c>
      <c r="C76" s="5">
        <f t="shared" si="1"/>
        <v>8.3000000000000074E-2</v>
      </c>
      <c r="D76" s="2">
        <v>1349667</v>
      </c>
      <c r="F76" s="2"/>
    </row>
    <row r="77" spans="1:6">
      <c r="A77" s="4" t="s">
        <v>78</v>
      </c>
      <c r="B77" s="3">
        <v>0.75</v>
      </c>
      <c r="C77" s="5">
        <f t="shared" si="1"/>
        <v>5.3000000000000047E-2</v>
      </c>
      <c r="D77" s="2">
        <v>3871643</v>
      </c>
      <c r="F77" s="2"/>
    </row>
    <row r="78" spans="1:6">
      <c r="A78" s="4" t="s">
        <v>79</v>
      </c>
      <c r="B78" s="3">
        <v>0.754</v>
      </c>
      <c r="C78" s="5">
        <f t="shared" si="1"/>
        <v>5.7000000000000051E-2</v>
      </c>
      <c r="D78" s="2">
        <v>205338000</v>
      </c>
      <c r="F78" s="2"/>
    </row>
    <row r="79" spans="1:6">
      <c r="A79" s="4" t="s">
        <v>82</v>
      </c>
      <c r="B79" s="3">
        <v>0.40200000000000002</v>
      </c>
      <c r="C79" s="5">
        <f t="shared" si="1"/>
        <v>-0.29499999999999993</v>
      </c>
      <c r="D79" s="2">
        <v>17322796</v>
      </c>
      <c r="F79" s="2"/>
    </row>
    <row r="80" spans="1:6">
      <c r="A80" s="4" t="s">
        <v>80</v>
      </c>
      <c r="B80" s="3">
        <v>0.624</v>
      </c>
      <c r="C80" s="5">
        <f t="shared" si="1"/>
        <v>-7.2999999999999954E-2</v>
      </c>
      <c r="D80" s="2">
        <v>1276267000</v>
      </c>
      <c r="F80" s="2"/>
    </row>
    <row r="81" spans="1:6">
      <c r="A81" s="4" t="s">
        <v>81</v>
      </c>
      <c r="B81" s="3">
        <v>0.74</v>
      </c>
      <c r="C81" s="5">
        <f t="shared" si="1"/>
        <v>4.3000000000000038E-2</v>
      </c>
      <c r="D81" s="2">
        <v>67959000</v>
      </c>
      <c r="F81" s="2"/>
    </row>
    <row r="82" spans="1:6">
      <c r="A82" s="4" t="s">
        <v>83</v>
      </c>
      <c r="B82" s="3">
        <v>0.72499999999999998</v>
      </c>
      <c r="C82" s="5">
        <f t="shared" si="1"/>
        <v>2.8000000000000025E-2</v>
      </c>
      <c r="D82" s="2">
        <v>10982754</v>
      </c>
      <c r="F82" s="2"/>
    </row>
    <row r="83" spans="1:6">
      <c r="A83" s="4" t="s">
        <v>86</v>
      </c>
      <c r="B83" s="3">
        <v>0.57899999999999996</v>
      </c>
      <c r="C83" s="5">
        <f t="shared" si="1"/>
        <v>-0.11799999999999999</v>
      </c>
      <c r="D83" s="2">
        <v>16212000</v>
      </c>
      <c r="F83" s="2"/>
    </row>
    <row r="84" spans="1:6">
      <c r="A84" s="4" t="s">
        <v>87</v>
      </c>
      <c r="B84" s="3">
        <v>0.48499999999999999</v>
      </c>
      <c r="C84" s="5">
        <f t="shared" si="1"/>
        <v>-0.21199999999999997</v>
      </c>
      <c r="D84" s="2">
        <v>10879829</v>
      </c>
      <c r="F84" s="2"/>
    </row>
    <row r="85" spans="1:6">
      <c r="A85" s="4" t="s">
        <v>88</v>
      </c>
      <c r="B85" s="3">
        <v>0.73799999999999999</v>
      </c>
      <c r="C85" s="5">
        <f t="shared" si="1"/>
        <v>4.1000000000000036E-2</v>
      </c>
      <c r="D85" s="2">
        <v>1376049000</v>
      </c>
      <c r="F85" s="2"/>
    </row>
    <row r="86" spans="1:6">
      <c r="A86" s="4" t="s">
        <v>89</v>
      </c>
      <c r="B86" s="3">
        <v>0.72699999999999998</v>
      </c>
      <c r="C86" s="5">
        <f t="shared" si="1"/>
        <v>3.0000000000000027E-2</v>
      </c>
      <c r="D86" s="2">
        <v>48663285</v>
      </c>
      <c r="F86" s="2"/>
    </row>
    <row r="87" spans="1:6">
      <c r="A87" s="4" t="s">
        <v>90</v>
      </c>
      <c r="B87" s="3">
        <v>0.42699999999999999</v>
      </c>
      <c r="C87" s="5">
        <f t="shared" si="1"/>
        <v>-0.26999999999999996</v>
      </c>
      <c r="D87" s="2">
        <v>4503000</v>
      </c>
      <c r="F87" s="2"/>
    </row>
    <row r="88" spans="1:6">
      <c r="A88" s="4" t="s">
        <v>91</v>
      </c>
      <c r="B88" s="3">
        <v>0.76600000000000001</v>
      </c>
      <c r="C88" s="5">
        <f t="shared" si="1"/>
        <v>6.9000000000000061E-2</v>
      </c>
      <c r="D88" s="2">
        <v>20277597</v>
      </c>
      <c r="F88" s="2"/>
    </row>
    <row r="89" spans="1:6">
      <c r="A89" s="4" t="s">
        <v>92</v>
      </c>
      <c r="B89" s="3">
        <v>0.76400000000000001</v>
      </c>
      <c r="C89" s="5">
        <f t="shared" si="1"/>
        <v>6.700000000000006E-2</v>
      </c>
      <c r="D89" s="2">
        <v>2886026</v>
      </c>
      <c r="F89" s="2"/>
    </row>
    <row r="90" spans="1:6">
      <c r="A90" s="4" t="s">
        <v>93</v>
      </c>
      <c r="B90" s="3">
        <v>0.745</v>
      </c>
      <c r="C90" s="5">
        <f t="shared" si="1"/>
        <v>4.8000000000000043E-2</v>
      </c>
      <c r="D90" s="2">
        <v>40400000</v>
      </c>
      <c r="F90" s="2"/>
    </row>
    <row r="91" spans="1:6">
      <c r="A91" s="4" t="s">
        <v>94</v>
      </c>
      <c r="B91" s="3">
        <v>0.69099999999999995</v>
      </c>
      <c r="C91" s="5">
        <f t="shared" si="1"/>
        <v>-6.0000000000000053E-3</v>
      </c>
      <c r="D91" s="2">
        <v>91162000</v>
      </c>
      <c r="F91" s="2"/>
    </row>
    <row r="92" spans="1:6">
      <c r="A92" s="4" t="s">
        <v>95</v>
      </c>
      <c r="B92" s="3">
        <v>0.68899999999999995</v>
      </c>
      <c r="C92" s="5">
        <f t="shared" si="1"/>
        <v>-8.0000000000000071E-3</v>
      </c>
      <c r="D92" s="2">
        <v>255461700</v>
      </c>
      <c r="F92" s="2"/>
    </row>
    <row r="93" spans="1:6">
      <c r="A93" s="4" t="s">
        <v>96</v>
      </c>
      <c r="B93" s="3">
        <v>0.64700000000000002</v>
      </c>
      <c r="C93" s="5">
        <f t="shared" si="1"/>
        <v>-4.9999999999999933E-2</v>
      </c>
      <c r="D93" s="2">
        <v>33848242</v>
      </c>
      <c r="F93" s="2"/>
    </row>
    <row r="94" spans="1:6">
      <c r="A94" s="4" t="s">
        <v>97</v>
      </c>
      <c r="B94" s="3">
        <v>0.74</v>
      </c>
      <c r="C94" s="5">
        <f t="shared" si="1"/>
        <v>4.3000000000000038E-2</v>
      </c>
      <c r="D94" s="2">
        <v>31151643</v>
      </c>
      <c r="F94" s="2"/>
    </row>
    <row r="95" spans="1:6">
      <c r="A95" s="4" t="s">
        <v>98</v>
      </c>
      <c r="B95" s="3">
        <v>0.72499999999999998</v>
      </c>
      <c r="C95" s="5">
        <f t="shared" si="1"/>
        <v>2.8000000000000025E-2</v>
      </c>
      <c r="D95" s="2">
        <v>573311</v>
      </c>
      <c r="F95" s="2"/>
    </row>
    <row r="96" spans="1:6">
      <c r="A96" s="4" t="s">
        <v>99</v>
      </c>
      <c r="B96" s="3">
        <v>0.74299999999999999</v>
      </c>
      <c r="C96" s="5">
        <f t="shared" si="1"/>
        <v>4.6000000000000041E-2</v>
      </c>
      <c r="D96" s="2">
        <v>2998600</v>
      </c>
      <c r="F96" s="2"/>
    </row>
    <row r="97" spans="1:6">
      <c r="A97" s="4" t="s">
        <v>100</v>
      </c>
      <c r="B97" s="3">
        <v>0.442</v>
      </c>
      <c r="C97" s="5">
        <f t="shared" si="1"/>
        <v>-0.25499999999999995</v>
      </c>
      <c r="D97" s="2">
        <v>14517176</v>
      </c>
      <c r="F97" s="2"/>
    </row>
    <row r="98" spans="1:6">
      <c r="A98" s="4" t="s">
        <v>101</v>
      </c>
      <c r="B98" s="3">
        <v>0.76200000000000001</v>
      </c>
      <c r="C98" s="5">
        <f t="shared" si="1"/>
        <v>6.5000000000000058E-2</v>
      </c>
      <c r="D98" s="2">
        <v>119530753</v>
      </c>
      <c r="F98" s="2"/>
    </row>
    <row r="99" spans="1:6">
      <c r="A99" s="4" t="s">
        <v>102</v>
      </c>
      <c r="B99" s="3">
        <v>0.68200000000000005</v>
      </c>
      <c r="C99" s="5">
        <f t="shared" si="1"/>
        <v>-1.4999999999999902E-2</v>
      </c>
      <c r="D99" s="2">
        <v>102580000</v>
      </c>
      <c r="F99" s="2"/>
    </row>
    <row r="100" spans="1:6">
      <c r="A100" s="4" t="s">
        <v>103</v>
      </c>
      <c r="B100" s="3">
        <v>0.67400000000000004</v>
      </c>
      <c r="C100" s="5">
        <f t="shared" si="1"/>
        <v>-2.2999999999999909E-2</v>
      </c>
      <c r="D100" s="2">
        <v>11410651</v>
      </c>
      <c r="F100" s="2"/>
    </row>
    <row r="101" spans="1:6">
      <c r="A101" s="10" t="s">
        <v>104</v>
      </c>
      <c r="B101" s="3">
        <v>0.47</v>
      </c>
      <c r="C101" s="5">
        <f t="shared" si="1"/>
        <v>-0.22699999999999998</v>
      </c>
      <c r="D101" s="2">
        <v>828324</v>
      </c>
      <c r="F101" s="2"/>
    </row>
    <row r="102" spans="1:6">
      <c r="A102" s="4" t="s">
        <v>105</v>
      </c>
      <c r="B102" s="3">
        <v>0.69699999999999995</v>
      </c>
      <c r="C102" s="5">
        <f t="shared" si="1"/>
        <v>0</v>
      </c>
      <c r="D102" s="2">
        <v>1475000</v>
      </c>
      <c r="F102" s="2"/>
    </row>
    <row r="103" spans="1:6">
      <c r="A103" s="4" t="s">
        <v>106</v>
      </c>
      <c r="B103" s="3">
        <v>0.35299999999999998</v>
      </c>
      <c r="C103" s="5">
        <f t="shared" si="1"/>
        <v>-0.34399999999999997</v>
      </c>
      <c r="D103" s="2">
        <v>17138707</v>
      </c>
      <c r="F103" s="2"/>
    </row>
    <row r="104" spans="1:6">
      <c r="A104" s="4" t="s">
        <v>107</v>
      </c>
      <c r="B104" s="3">
        <v>0.72199999999999998</v>
      </c>
      <c r="C104" s="5">
        <f t="shared" si="1"/>
        <v>2.5000000000000022E-2</v>
      </c>
      <c r="D104" s="2">
        <v>9980243</v>
      </c>
      <c r="F104" s="2"/>
    </row>
    <row r="105" spans="1:6">
      <c r="A105" s="4" t="s">
        <v>108</v>
      </c>
      <c r="B105" s="3">
        <v>0.44800000000000001</v>
      </c>
      <c r="C105" s="5">
        <f t="shared" si="1"/>
        <v>-0.24899999999999994</v>
      </c>
      <c r="D105" s="2">
        <v>99465819</v>
      </c>
      <c r="F105" s="2"/>
    </row>
    <row r="106" spans="1:6">
      <c r="A106" s="4" t="s">
        <v>109</v>
      </c>
      <c r="B106" s="3">
        <v>0.73899999999999999</v>
      </c>
      <c r="C106" s="5">
        <f t="shared" si="1"/>
        <v>4.2000000000000037E-2</v>
      </c>
      <c r="D106" s="2">
        <v>1859203</v>
      </c>
      <c r="F106" s="2"/>
    </row>
    <row r="107" spans="1:6">
      <c r="A107" s="4" t="s">
        <v>110</v>
      </c>
      <c r="B107" s="3">
        <v>0.69899999999999995</v>
      </c>
      <c r="C107" s="5">
        <f t="shared" si="1"/>
        <v>2.0000000000000018E-3</v>
      </c>
      <c r="D107" s="2">
        <v>2913281</v>
      </c>
      <c r="F107" s="2"/>
    </row>
    <row r="108" spans="1:6">
      <c r="A108" s="4" t="s">
        <v>111</v>
      </c>
      <c r="B108" s="3">
        <v>0.82699999999999996</v>
      </c>
      <c r="C108" s="5">
        <f t="shared" si="1"/>
        <v>0.13</v>
      </c>
      <c r="D108" s="2">
        <v>43417000</v>
      </c>
      <c r="F108" s="2"/>
    </row>
    <row r="109" spans="1:6">
      <c r="A109" s="4" t="s">
        <v>112</v>
      </c>
      <c r="B109" s="3">
        <v>0.79600000000000004</v>
      </c>
      <c r="C109" s="5">
        <f t="shared" si="1"/>
        <v>9.9000000000000088E-2</v>
      </c>
      <c r="D109" s="2">
        <v>9498700</v>
      </c>
      <c r="F109" s="2"/>
    </row>
    <row r="110" spans="1:6">
      <c r="A110" s="4" t="s">
        <v>113</v>
      </c>
      <c r="B110" s="3">
        <v>0.47399999999999998</v>
      </c>
      <c r="C110" s="5">
        <f t="shared" si="1"/>
        <v>-0.22299999999999998</v>
      </c>
      <c r="D110" s="2">
        <v>23919000</v>
      </c>
      <c r="F110" s="2"/>
    </row>
    <row r="111" spans="1:6">
      <c r="A111" s="4" t="s">
        <v>114</v>
      </c>
      <c r="B111" s="3">
        <v>0.73899999999999999</v>
      </c>
      <c r="C111" s="5">
        <f t="shared" si="1"/>
        <v>4.2000000000000037E-2</v>
      </c>
      <c r="D111" s="2">
        <v>16144000</v>
      </c>
      <c r="F111" s="2"/>
    </row>
    <row r="112" spans="1:6">
      <c r="A112" s="4" t="s">
        <v>115</v>
      </c>
      <c r="B112" s="3">
        <v>0.48699999999999999</v>
      </c>
      <c r="C112" s="5">
        <f t="shared" si="1"/>
        <v>-0.20999999999999996</v>
      </c>
      <c r="D112" s="2">
        <v>7552318</v>
      </c>
      <c r="F112" s="2"/>
    </row>
    <row r="113" spans="1:6">
      <c r="A113" s="4" t="s">
        <v>116</v>
      </c>
      <c r="B113" s="3">
        <v>0.625</v>
      </c>
      <c r="C113" s="5">
        <f t="shared" si="1"/>
        <v>-7.1999999999999953E-2</v>
      </c>
      <c r="D113" s="2">
        <v>8249574</v>
      </c>
      <c r="F113" s="2"/>
    </row>
    <row r="114" spans="1:6">
      <c r="A114" s="4" t="s">
        <v>117</v>
      </c>
      <c r="B114" s="3">
        <v>0.47599999999999998</v>
      </c>
      <c r="C114" s="5">
        <f t="shared" si="1"/>
        <v>-0.22099999999999997</v>
      </c>
      <c r="D114" s="2">
        <v>16407000</v>
      </c>
      <c r="F114" s="2"/>
    </row>
    <row r="115" spans="1:6">
      <c r="A115" s="4" t="s">
        <v>118</v>
      </c>
      <c r="B115" s="3">
        <v>0.51300000000000001</v>
      </c>
      <c r="C115" s="5">
        <f t="shared" si="1"/>
        <v>-0.18399999999999994</v>
      </c>
      <c r="D115" s="2">
        <v>4067564</v>
      </c>
      <c r="F115" s="2"/>
    </row>
    <row r="116" spans="1:6">
      <c r="A116" s="4" t="s">
        <v>119</v>
      </c>
      <c r="B116" s="3">
        <v>0.41799999999999998</v>
      </c>
      <c r="C116" s="5">
        <f t="shared" si="1"/>
        <v>-0.27899999999999997</v>
      </c>
      <c r="D116" s="2">
        <v>24692144</v>
      </c>
      <c r="F116" s="2"/>
    </row>
    <row r="117" spans="1:6">
      <c r="A117" s="4" t="s">
        <v>120</v>
      </c>
      <c r="B117" s="3">
        <v>0.68300000000000005</v>
      </c>
      <c r="C117" s="5">
        <f t="shared" si="1"/>
        <v>-1.3999999999999901E-2</v>
      </c>
      <c r="D117" s="2">
        <v>91700000</v>
      </c>
      <c r="F117" s="2"/>
    </row>
    <row r="118" spans="1:6">
      <c r="A118" s="4" t="s">
        <v>121</v>
      </c>
      <c r="B118" s="3">
        <v>0.55000000000000004</v>
      </c>
      <c r="C118" s="5">
        <f t="shared" si="1"/>
        <v>-0.14699999999999991</v>
      </c>
      <c r="D118" s="2">
        <v>199085847</v>
      </c>
      <c r="F118" s="2"/>
    </row>
    <row r="119" spans="1:6">
      <c r="A119" s="4" t="s">
        <v>122</v>
      </c>
      <c r="B119" s="3">
        <v>0.53100000000000003</v>
      </c>
      <c r="C119" s="5">
        <f t="shared" si="1"/>
        <v>-0.16599999999999993</v>
      </c>
      <c r="D119" s="2">
        <v>51820000</v>
      </c>
      <c r="F119" s="2"/>
    </row>
    <row r="120" spans="1:6">
      <c r="A120" s="4" t="s">
        <v>123</v>
      </c>
      <c r="B120" s="3">
        <v>0.75900000000000001</v>
      </c>
      <c r="C120" s="5">
        <f t="shared" si="1"/>
        <v>6.2000000000000055E-2</v>
      </c>
      <c r="D120" s="2">
        <v>9754830</v>
      </c>
      <c r="F120" s="2"/>
    </row>
    <row r="121" spans="1:6">
      <c r="A121" s="4" t="s">
        <v>124</v>
      </c>
      <c r="B121" s="3">
        <v>0.63800000000000001</v>
      </c>
      <c r="C121" s="5">
        <f t="shared" si="1"/>
        <v>-5.8999999999999941E-2</v>
      </c>
      <c r="D121" s="2">
        <v>735554</v>
      </c>
      <c r="F121" s="2"/>
    </row>
    <row r="122" spans="1:6">
      <c r="A122" s="4" t="s">
        <v>125</v>
      </c>
      <c r="B122" s="3">
        <v>0.80400000000000005</v>
      </c>
      <c r="C122" s="5">
        <f t="shared" si="1"/>
        <v>0.1070000000000001</v>
      </c>
      <c r="D122" s="2">
        <v>146600000</v>
      </c>
      <c r="F122" s="2"/>
    </row>
    <row r="123" spans="1:6">
      <c r="A123" s="4" t="s">
        <v>126</v>
      </c>
      <c r="B123" s="3">
        <v>0.42</v>
      </c>
      <c r="C123" s="5">
        <f t="shared" si="1"/>
        <v>-0.27699999999999997</v>
      </c>
      <c r="D123" s="2">
        <v>6190280</v>
      </c>
      <c r="F123" s="2"/>
    </row>
    <row r="124" spans="1:6">
      <c r="A124" s="4" t="s">
        <v>127</v>
      </c>
      <c r="B124" s="3">
        <v>0.45200000000000001</v>
      </c>
      <c r="C124" s="5">
        <f t="shared" si="1"/>
        <v>-0.24499999999999994</v>
      </c>
      <c r="D124" s="2">
        <v>1882450</v>
      </c>
      <c r="F124" s="2"/>
    </row>
    <row r="125" spans="1:6">
      <c r="A125" s="4" t="s">
        <v>128</v>
      </c>
      <c r="B125" s="3">
        <v>0.64</v>
      </c>
      <c r="C125" s="5">
        <f t="shared" si="1"/>
        <v>-5.699999999999994E-2</v>
      </c>
      <c r="D125" s="2">
        <v>15806675</v>
      </c>
      <c r="F125" s="2"/>
    </row>
    <row r="126" spans="1:6">
      <c r="A126" s="4" t="s">
        <v>129</v>
      </c>
      <c r="B126" s="3">
        <v>0.79400000000000004</v>
      </c>
      <c r="C126" s="5">
        <f t="shared" si="1"/>
        <v>9.7000000000000086E-2</v>
      </c>
      <c r="D126" s="2">
        <v>17693500</v>
      </c>
      <c r="F126" s="2"/>
    </row>
    <row r="127" spans="1:6">
      <c r="A127" s="4" t="s">
        <v>130</v>
      </c>
      <c r="B127" s="3">
        <v>0.66400000000000003</v>
      </c>
      <c r="C127" s="5">
        <f t="shared" si="1"/>
        <v>-3.2999999999999918E-2</v>
      </c>
      <c r="D127" s="2">
        <v>6000000</v>
      </c>
      <c r="F127" s="2"/>
    </row>
    <row r="128" spans="1:6">
      <c r="A128" s="4" t="s">
        <v>131</v>
      </c>
      <c r="B128" s="3">
        <v>0.76300000000000001</v>
      </c>
      <c r="C128" s="5">
        <f t="shared" si="1"/>
        <v>6.6000000000000059E-2</v>
      </c>
      <c r="D128" s="2">
        <v>4467000</v>
      </c>
      <c r="F128" s="2"/>
    </row>
    <row r="129" spans="1:6">
      <c r="A129" s="4" t="s">
        <v>132</v>
      </c>
      <c r="B129" s="3">
        <v>0.51200000000000001</v>
      </c>
      <c r="C129" s="5">
        <f t="shared" si="1"/>
        <v>-0.18499999999999994</v>
      </c>
      <c r="D129" s="2">
        <v>22434363</v>
      </c>
      <c r="F129" s="2"/>
    </row>
    <row r="130" spans="1:6">
      <c r="A130" s="4" t="s">
        <v>133</v>
      </c>
      <c r="B130" s="3">
        <v>0.60499999999999998</v>
      </c>
      <c r="C130" s="5">
        <f t="shared" ref="C130:C167" si="2">B130-0.697</f>
        <v>-9.1999999999999971E-2</v>
      </c>
      <c r="D130" s="2">
        <v>1201542</v>
      </c>
      <c r="F130" s="2"/>
    </row>
    <row r="131" spans="1:6">
      <c r="A131" s="4" t="s">
        <v>134</v>
      </c>
      <c r="B131" s="3">
        <v>0.51800000000000002</v>
      </c>
      <c r="C131" s="5">
        <f t="shared" si="2"/>
        <v>-0.17899999999999994</v>
      </c>
      <c r="D131" s="2">
        <v>22534532</v>
      </c>
      <c r="F131" s="2"/>
    </row>
    <row r="132" spans="1:6">
      <c r="A132" s="4" t="s">
        <v>135</v>
      </c>
      <c r="B132" s="3">
        <v>0.77400000000000002</v>
      </c>
      <c r="C132" s="5">
        <f t="shared" si="2"/>
        <v>7.7000000000000068E-2</v>
      </c>
      <c r="D132" s="2">
        <v>79200000</v>
      </c>
      <c r="F132" s="2"/>
    </row>
    <row r="133" spans="1:6">
      <c r="A133" s="4" t="s">
        <v>136</v>
      </c>
      <c r="B133" s="3">
        <v>0.55800000000000005</v>
      </c>
      <c r="C133" s="5">
        <f t="shared" si="2"/>
        <v>-0.1389999999999999</v>
      </c>
      <c r="D133" s="2">
        <v>26494504</v>
      </c>
      <c r="F133" s="2"/>
    </row>
    <row r="134" spans="1:6">
      <c r="A134" s="4" t="s">
        <v>137</v>
      </c>
      <c r="B134" s="3">
        <v>0.64500000000000002</v>
      </c>
      <c r="C134" s="5">
        <f t="shared" si="2"/>
        <v>-5.1999999999999935E-2</v>
      </c>
      <c r="D134" s="2">
        <v>6167237</v>
      </c>
      <c r="F134" s="2"/>
    </row>
    <row r="135" spans="1:6">
      <c r="A135" s="4" t="s">
        <v>138</v>
      </c>
      <c r="B135" s="3">
        <v>0.69299999999999995</v>
      </c>
      <c r="C135" s="5">
        <f t="shared" si="2"/>
        <v>-4.0000000000000036E-3</v>
      </c>
      <c r="D135" s="2">
        <v>6783272</v>
      </c>
      <c r="F135" s="2"/>
    </row>
    <row r="136" spans="1:6">
      <c r="A136" s="4" t="s">
        <v>139</v>
      </c>
      <c r="B136" s="3">
        <v>0.74299999999999999</v>
      </c>
      <c r="C136" s="5">
        <f t="shared" si="2"/>
        <v>4.6000000000000041E-2</v>
      </c>
      <c r="D136" s="2">
        <v>42539010</v>
      </c>
      <c r="F136" s="2"/>
    </row>
    <row r="137" spans="1:6">
      <c r="A137" s="4" t="s">
        <v>140</v>
      </c>
      <c r="B137" s="3">
        <v>0.497</v>
      </c>
      <c r="C137" s="5">
        <f t="shared" si="2"/>
        <v>-0.19999999999999996</v>
      </c>
      <c r="D137" s="2">
        <v>798000</v>
      </c>
      <c r="F137" s="2"/>
    </row>
    <row r="138" spans="1:6">
      <c r="A138" s="4" t="s">
        <v>141</v>
      </c>
      <c r="B138" s="3">
        <v>0.52700000000000002</v>
      </c>
      <c r="C138" s="5">
        <f t="shared" si="2"/>
        <v>-0.16999999999999993</v>
      </c>
      <c r="D138" s="2">
        <v>182202000</v>
      </c>
      <c r="F138" s="2"/>
    </row>
    <row r="139" spans="1:6">
      <c r="A139" s="4" t="s">
        <v>142</v>
      </c>
      <c r="B139" s="3">
        <v>0.627</v>
      </c>
      <c r="C139" s="5">
        <f t="shared" si="2"/>
        <v>-6.9999999999999951E-2</v>
      </c>
      <c r="D139" s="2">
        <v>8610000</v>
      </c>
      <c r="F139" s="2"/>
    </row>
    <row r="140" spans="1:6">
      <c r="A140" s="4" t="s">
        <v>143</v>
      </c>
      <c r="B140" s="3">
        <v>0.57899999999999996</v>
      </c>
      <c r="C140" s="5">
        <f t="shared" si="2"/>
        <v>-0.11799999999999999</v>
      </c>
      <c r="D140" s="2">
        <v>171700000</v>
      </c>
      <c r="F140" s="2"/>
    </row>
    <row r="141" spans="1:6">
      <c r="A141" s="4" t="s">
        <v>144</v>
      </c>
      <c r="B141" s="3">
        <v>0.41399999999999998</v>
      </c>
      <c r="C141" s="5">
        <f t="shared" si="2"/>
        <v>-0.28299999999999997</v>
      </c>
      <c r="D141" s="2">
        <v>8746128</v>
      </c>
      <c r="F141" s="2"/>
    </row>
    <row r="142" spans="1:6">
      <c r="A142" s="4" t="s">
        <v>145</v>
      </c>
      <c r="B142" s="3">
        <v>0.55500000000000005</v>
      </c>
      <c r="C142" s="5">
        <f t="shared" si="2"/>
        <v>-0.1419999999999999</v>
      </c>
      <c r="D142" s="2">
        <v>45010056</v>
      </c>
      <c r="F142" s="2"/>
    </row>
    <row r="143" spans="1:6">
      <c r="A143" s="4" t="s">
        <v>146</v>
      </c>
      <c r="B143" s="3">
        <v>0.58599999999999997</v>
      </c>
      <c r="C143" s="5">
        <f t="shared" si="2"/>
        <v>-0.11099999999999999</v>
      </c>
      <c r="D143" s="2">
        <v>6803699</v>
      </c>
      <c r="F143" s="2"/>
    </row>
    <row r="144" spans="1:6">
      <c r="A144" s="4" t="s">
        <v>147</v>
      </c>
      <c r="B144" s="3">
        <v>0.51600000000000001</v>
      </c>
      <c r="C144" s="5">
        <f t="shared" si="2"/>
        <v>-0.18099999999999994</v>
      </c>
      <c r="D144" s="2">
        <v>7059653</v>
      </c>
      <c r="F144" s="2"/>
    </row>
    <row r="145" spans="1:6">
      <c r="A145" s="4" t="s">
        <v>148</v>
      </c>
      <c r="B145" s="3">
        <v>0.49299999999999999</v>
      </c>
      <c r="C145" s="5">
        <f t="shared" si="2"/>
        <v>-0.20399999999999996</v>
      </c>
      <c r="D145" s="2">
        <v>37873253</v>
      </c>
      <c r="F145" s="2"/>
    </row>
    <row r="146" spans="1:6">
      <c r="A146" s="4" t="s">
        <v>149</v>
      </c>
      <c r="B146" s="3">
        <v>0.35199999999999998</v>
      </c>
      <c r="C146" s="5">
        <f t="shared" si="2"/>
        <v>-0.34499999999999997</v>
      </c>
      <c r="D146" s="2">
        <v>4709000</v>
      </c>
      <c r="F146" s="2"/>
    </row>
    <row r="147" spans="1:6">
      <c r="A147" s="4" t="s">
        <v>150</v>
      </c>
      <c r="B147" s="3">
        <v>0.59199999999999997</v>
      </c>
      <c r="C147" s="5">
        <f t="shared" si="2"/>
        <v>-0.10499999999999998</v>
      </c>
      <c r="D147" s="2">
        <v>4662446</v>
      </c>
      <c r="F147" s="2"/>
    </row>
    <row r="148" spans="1:6">
      <c r="A148" s="4" t="s">
        <v>151</v>
      </c>
      <c r="B148" s="3">
        <v>0.39600000000000002</v>
      </c>
      <c r="C148" s="5">
        <f t="shared" si="2"/>
        <v>-0.30099999999999993</v>
      </c>
      <c r="D148" s="2">
        <v>13670084</v>
      </c>
      <c r="F148" s="2"/>
    </row>
    <row r="149" spans="1:6">
      <c r="A149" s="4" t="s">
        <v>152</v>
      </c>
      <c r="B149" s="3">
        <v>0.435</v>
      </c>
      <c r="C149" s="5">
        <f t="shared" si="2"/>
        <v>-0.26199999999999996</v>
      </c>
      <c r="D149" s="2">
        <v>81680000</v>
      </c>
      <c r="F149" s="2"/>
    </row>
    <row r="150" spans="1:6">
      <c r="A150" s="4" t="s">
        <v>153</v>
      </c>
      <c r="B150" s="3">
        <v>0.55600000000000005</v>
      </c>
      <c r="C150" s="5">
        <f t="shared" si="2"/>
        <v>-0.1409999999999999</v>
      </c>
      <c r="D150" s="2">
        <v>51486253</v>
      </c>
      <c r="F150" s="2"/>
    </row>
    <row r="151" spans="1:6">
      <c r="A151" s="4" t="s">
        <v>154</v>
      </c>
      <c r="B151" s="3">
        <v>0.40400000000000003</v>
      </c>
      <c r="C151" s="5">
        <f t="shared" si="2"/>
        <v>-0.29299999999999993</v>
      </c>
      <c r="D151" s="2">
        <v>11178921</v>
      </c>
      <c r="F151" s="2"/>
    </row>
    <row r="152" spans="1:6">
      <c r="A152" s="4" t="s">
        <v>155</v>
      </c>
      <c r="B152" s="3">
        <v>0.56299999999999994</v>
      </c>
      <c r="C152" s="5">
        <f t="shared" si="2"/>
        <v>-0.13400000000000001</v>
      </c>
      <c r="D152" s="2">
        <v>15458332</v>
      </c>
      <c r="F152" s="2"/>
    </row>
    <row r="153" spans="1:6">
      <c r="A153" s="4" t="s">
        <v>156</v>
      </c>
      <c r="B153" s="3">
        <v>0.51600000000000001</v>
      </c>
      <c r="C153" s="5">
        <f t="shared" si="2"/>
        <v>-0.18099999999999994</v>
      </c>
      <c r="D153" s="2">
        <v>12973808</v>
      </c>
      <c r="F153" s="2"/>
    </row>
    <row r="154" spans="1:6">
      <c r="A154" s="4" t="s">
        <v>157</v>
      </c>
      <c r="B154" s="3">
        <v>0.70099999999999996</v>
      </c>
      <c r="C154" s="5">
        <f t="shared" si="2"/>
        <v>4.0000000000000036E-3</v>
      </c>
      <c r="D154" s="2">
        <v>31576400</v>
      </c>
      <c r="F154" s="2"/>
    </row>
    <row r="155" spans="1:6">
      <c r="A155" s="4" t="s">
        <v>158</v>
      </c>
      <c r="B155" s="3">
        <v>0.42</v>
      </c>
      <c r="C155" s="5">
        <f t="shared" si="2"/>
        <v>-0.27699999999999997</v>
      </c>
      <c r="D155" s="2">
        <v>6380803</v>
      </c>
      <c r="F155" s="2"/>
    </row>
    <row r="156" spans="1:6">
      <c r="A156" s="4" t="s">
        <v>159</v>
      </c>
      <c r="B156" s="3">
        <v>0.53600000000000003</v>
      </c>
      <c r="C156" s="5">
        <f t="shared" si="2"/>
        <v>-0.16099999999999992</v>
      </c>
      <c r="D156" s="2">
        <v>17064854</v>
      </c>
      <c r="F156" s="2"/>
    </row>
    <row r="157" spans="1:6">
      <c r="A157" s="4" t="s">
        <v>160</v>
      </c>
      <c r="B157" s="3">
        <v>0.69099999999999995</v>
      </c>
      <c r="C157" s="5">
        <f t="shared" si="2"/>
        <v>-6.0000000000000053E-3</v>
      </c>
      <c r="D157" s="2">
        <v>5171943</v>
      </c>
      <c r="F157" s="2"/>
    </row>
    <row r="158" spans="1:6">
      <c r="A158" s="4" t="s">
        <v>161</v>
      </c>
      <c r="B158" s="3">
        <v>0.48199999999999998</v>
      </c>
      <c r="C158" s="5">
        <f t="shared" si="2"/>
        <v>-0.21499999999999997</v>
      </c>
      <c r="D158" s="2">
        <v>25408000</v>
      </c>
      <c r="F158" s="2"/>
    </row>
    <row r="159" spans="1:6">
      <c r="A159" s="4" t="s">
        <v>162</v>
      </c>
      <c r="B159" s="3">
        <v>0.49299999999999999</v>
      </c>
      <c r="C159" s="5">
        <f t="shared" si="2"/>
        <v>-0.20399999999999996</v>
      </c>
      <c r="D159" s="2">
        <v>10604000</v>
      </c>
      <c r="F159" s="2"/>
    </row>
    <row r="160" spans="1:6">
      <c r="A160" s="4" t="s">
        <v>163</v>
      </c>
      <c r="B160" s="3">
        <v>0.42399999999999999</v>
      </c>
      <c r="C160" s="5">
        <f t="shared" si="2"/>
        <v>-0.27299999999999996</v>
      </c>
      <c r="D160" s="2">
        <v>1693398</v>
      </c>
      <c r="F160" s="2"/>
    </row>
    <row r="161" spans="1:6">
      <c r="A161" s="4" t="s">
        <v>164</v>
      </c>
      <c r="B161" s="3">
        <v>0.76700000000000002</v>
      </c>
      <c r="C161" s="5">
        <f t="shared" si="2"/>
        <v>7.0000000000000062E-2</v>
      </c>
      <c r="D161" s="2">
        <v>31416000</v>
      </c>
      <c r="F161" s="2"/>
    </row>
    <row r="162" spans="1:6">
      <c r="A162" s="4" t="s">
        <v>165</v>
      </c>
      <c r="B162" s="3">
        <v>0.64900000000000002</v>
      </c>
      <c r="C162" s="5">
        <f t="shared" si="2"/>
        <v>-4.7999999999999932E-2</v>
      </c>
      <c r="D162" s="2">
        <v>37056169</v>
      </c>
      <c r="F162" s="2"/>
    </row>
    <row r="163" spans="1:6">
      <c r="A163" s="4" t="s">
        <v>166</v>
      </c>
      <c r="B163" s="3">
        <v>0.71599999999999997</v>
      </c>
      <c r="C163" s="5">
        <f t="shared" si="2"/>
        <v>1.9000000000000017E-2</v>
      </c>
      <c r="D163" s="2">
        <v>6411776</v>
      </c>
      <c r="F163" s="2"/>
    </row>
    <row r="164" spans="1:6">
      <c r="A164" s="4" t="s">
        <v>167</v>
      </c>
      <c r="B164" s="3">
        <v>0.53300000000000003</v>
      </c>
      <c r="C164" s="5">
        <f t="shared" si="2"/>
        <v>-0.16399999999999992</v>
      </c>
      <c r="D164" s="2">
        <v>24383301</v>
      </c>
      <c r="F164" s="2"/>
    </row>
    <row r="165" spans="1:6">
      <c r="A165" s="4" t="s">
        <v>168</v>
      </c>
      <c r="B165" s="3">
        <v>0.41799999999999998</v>
      </c>
      <c r="C165" s="5">
        <f t="shared" si="2"/>
        <v>-0.27899999999999997</v>
      </c>
      <c r="D165" s="2">
        <v>12340000</v>
      </c>
      <c r="F165" s="2"/>
    </row>
    <row r="166" spans="1:6">
      <c r="A166" s="4" t="s">
        <v>169</v>
      </c>
      <c r="B166" s="3">
        <v>0.49</v>
      </c>
      <c r="C166" s="5">
        <f t="shared" si="2"/>
        <v>-0.20699999999999996</v>
      </c>
      <c r="D166" s="2">
        <v>40235000</v>
      </c>
      <c r="F166" s="2"/>
    </row>
    <row r="167" spans="1:6">
      <c r="A167" s="4" t="s">
        <v>170</v>
      </c>
      <c r="B167" s="3">
        <v>0.47899999999999998</v>
      </c>
      <c r="C167" s="5">
        <f t="shared" si="2"/>
        <v>-0.21799999999999997</v>
      </c>
      <c r="D167" s="1">
        <v>32564342</v>
      </c>
      <c r="F167" s="1"/>
    </row>
    <row r="168" spans="1:6">
      <c r="A168" s="4" t="s">
        <v>171</v>
      </c>
      <c r="B168" s="3">
        <v>0.73299999999999998</v>
      </c>
      <c r="C168" s="5">
        <f>B168-0.697</f>
        <v>3.6000000000000032E-2</v>
      </c>
      <c r="D168" s="1">
        <v>24895000</v>
      </c>
      <c r="F168" s="1"/>
    </row>
    <row r="169" spans="1:6">
      <c r="A169" s="4" t="s">
        <v>172</v>
      </c>
      <c r="C169" s="5"/>
      <c r="D169" s="2">
        <v>10816143</v>
      </c>
      <c r="F169" s="2"/>
    </row>
    <row r="171" spans="1:6">
      <c r="A171" s="4" t="s">
        <v>246</v>
      </c>
      <c r="B171">
        <f>AVERAGE(B2:B168)</f>
        <v>0.69768862275449106</v>
      </c>
    </row>
    <row r="176" spans="1:6">
      <c r="A176" t="s">
        <v>179</v>
      </c>
      <c r="B176" t="s">
        <v>228</v>
      </c>
      <c r="C176" t="s">
        <v>230</v>
      </c>
      <c r="D176" t="s">
        <v>1</v>
      </c>
    </row>
    <row r="177" spans="1:4">
      <c r="A177" s="11" t="s">
        <v>94</v>
      </c>
      <c r="B177">
        <v>0.69099999999999995</v>
      </c>
      <c r="C177">
        <f>B177-0.672</f>
        <v>1.8999999999999906E-2</v>
      </c>
      <c r="D177">
        <v>91162000</v>
      </c>
    </row>
    <row r="178" spans="1:4">
      <c r="A178" t="s">
        <v>51</v>
      </c>
      <c r="B178">
        <v>0.84699999999999998</v>
      </c>
      <c r="C178">
        <f t="shared" ref="C178:C198" si="3">B178-0.672</f>
        <v>0.17499999999999993</v>
      </c>
      <c r="D178">
        <v>30770375</v>
      </c>
    </row>
    <row r="179" spans="1:4">
      <c r="A179" t="s">
        <v>47</v>
      </c>
      <c r="B179">
        <v>0.74099999999999999</v>
      </c>
      <c r="C179">
        <f t="shared" si="3"/>
        <v>6.899999999999995E-2</v>
      </c>
      <c r="D179">
        <v>9531712</v>
      </c>
    </row>
    <row r="180" spans="1:4">
      <c r="A180" t="s">
        <v>35</v>
      </c>
      <c r="B180">
        <v>0.89900000000000002</v>
      </c>
      <c r="C180">
        <f t="shared" si="3"/>
        <v>0.22699999999999998</v>
      </c>
      <c r="D180">
        <v>8502900</v>
      </c>
    </row>
    <row r="181" spans="1:4">
      <c r="A181" t="s">
        <v>159</v>
      </c>
      <c r="B181">
        <v>0.53600000000000003</v>
      </c>
      <c r="C181">
        <f t="shared" si="3"/>
        <v>-0.13600000000000001</v>
      </c>
      <c r="D181">
        <v>17064854</v>
      </c>
    </row>
    <row r="182" spans="1:4">
      <c r="A182" t="s">
        <v>165</v>
      </c>
      <c r="B182">
        <v>0.64900000000000002</v>
      </c>
      <c r="C182">
        <f t="shared" si="3"/>
        <v>-2.300000000000002E-2</v>
      </c>
      <c r="D182">
        <v>37056169</v>
      </c>
    </row>
    <row r="183" spans="1:4">
      <c r="A183" t="s">
        <v>135</v>
      </c>
      <c r="B183">
        <v>0.77400000000000002</v>
      </c>
      <c r="C183">
        <f t="shared" si="3"/>
        <v>0.10199999999999998</v>
      </c>
      <c r="D183">
        <v>79200000</v>
      </c>
    </row>
    <row r="184" spans="1:4">
      <c r="A184" t="s">
        <v>70</v>
      </c>
      <c r="B184">
        <v>0.76700000000000002</v>
      </c>
      <c r="C184">
        <f t="shared" si="3"/>
        <v>9.4999999999999973E-2</v>
      </c>
      <c r="D184">
        <v>79463663</v>
      </c>
    </row>
    <row r="185" spans="1:4">
      <c r="A185" t="s">
        <v>178</v>
      </c>
      <c r="B185">
        <v>0.84</v>
      </c>
      <c r="C185">
        <f t="shared" si="3"/>
        <v>0.16799999999999993</v>
      </c>
      <c r="D185">
        <v>5779760</v>
      </c>
    </row>
    <row r="186" spans="1:4">
      <c r="A186" t="s">
        <v>62</v>
      </c>
      <c r="B186">
        <v>0.79600000000000004</v>
      </c>
      <c r="C186">
        <f t="shared" si="3"/>
        <v>0.124</v>
      </c>
      <c r="D186">
        <v>3286936</v>
      </c>
    </row>
    <row r="187" spans="1:4">
      <c r="A187" t="s">
        <v>161</v>
      </c>
      <c r="B187">
        <v>0.48199999999999998</v>
      </c>
      <c r="C187">
        <f t="shared" si="3"/>
        <v>-0.19000000000000006</v>
      </c>
      <c r="D187">
        <v>25408000</v>
      </c>
    </row>
    <row r="188" spans="1:4">
      <c r="A188" t="s">
        <v>24</v>
      </c>
      <c r="B188">
        <v>0.85599999999999998</v>
      </c>
      <c r="C188">
        <f t="shared" si="3"/>
        <v>0.18399999999999994</v>
      </c>
      <c r="D188">
        <v>2545603</v>
      </c>
    </row>
    <row r="189" spans="1:4">
      <c r="A189" t="s">
        <v>52</v>
      </c>
      <c r="B189">
        <v>0.82399999999999995</v>
      </c>
      <c r="C189">
        <f t="shared" si="3"/>
        <v>0.15199999999999991</v>
      </c>
      <c r="D189">
        <v>1343000</v>
      </c>
    </row>
    <row r="190" spans="1:4">
      <c r="A190" t="s">
        <v>166</v>
      </c>
      <c r="B190">
        <v>0.71599999999999997</v>
      </c>
      <c r="C190">
        <f t="shared" si="3"/>
        <v>4.3999999999999928E-2</v>
      </c>
      <c r="D190">
        <v>6411776</v>
      </c>
    </row>
    <row r="191" spans="1:4">
      <c r="A191" t="s">
        <v>93</v>
      </c>
      <c r="B191">
        <v>0.745</v>
      </c>
      <c r="C191">
        <f t="shared" si="3"/>
        <v>7.2999999999999954E-2</v>
      </c>
      <c r="D191">
        <v>40400000</v>
      </c>
    </row>
    <row r="192" spans="1:4">
      <c r="A192" t="s">
        <v>180</v>
      </c>
      <c r="B192">
        <v>0.49</v>
      </c>
      <c r="C192">
        <f t="shared" si="3"/>
        <v>-0.18200000000000005</v>
      </c>
      <c r="D192">
        <v>40235000</v>
      </c>
    </row>
    <row r="193" spans="1:4">
      <c r="A193" t="s">
        <v>168</v>
      </c>
      <c r="B193">
        <v>0.41799999999999998</v>
      </c>
      <c r="C193">
        <f t="shared" si="3"/>
        <v>-0.25400000000000006</v>
      </c>
      <c r="D193">
        <v>12340000</v>
      </c>
    </row>
    <row r="194" spans="1:4">
      <c r="A194" t="s">
        <v>96</v>
      </c>
      <c r="B194">
        <v>0.64700000000000002</v>
      </c>
      <c r="C194">
        <f t="shared" si="3"/>
        <v>-2.5000000000000022E-2</v>
      </c>
      <c r="D194">
        <v>33848242</v>
      </c>
    </row>
    <row r="195" spans="1:4">
      <c r="A195" t="s">
        <v>83</v>
      </c>
      <c r="B195">
        <v>0.72499999999999998</v>
      </c>
      <c r="C195">
        <f t="shared" si="3"/>
        <v>5.2999999999999936E-2</v>
      </c>
      <c r="D195">
        <v>10982754</v>
      </c>
    </row>
    <row r="196" spans="1:4">
      <c r="A196" t="s">
        <v>118</v>
      </c>
      <c r="B196">
        <v>0.51300000000000001</v>
      </c>
      <c r="C196">
        <f t="shared" si="3"/>
        <v>-0.15900000000000003</v>
      </c>
      <c r="D196">
        <v>4067564</v>
      </c>
    </row>
    <row r="197" spans="1:4">
      <c r="A197" t="s">
        <v>100</v>
      </c>
      <c r="B197">
        <v>0.442</v>
      </c>
      <c r="C197">
        <f t="shared" si="3"/>
        <v>-0.23000000000000004</v>
      </c>
      <c r="D197">
        <v>14517176</v>
      </c>
    </row>
    <row r="198" spans="1:4">
      <c r="A198" t="s">
        <v>151</v>
      </c>
      <c r="B198">
        <v>0.39600000000000002</v>
      </c>
      <c r="C198">
        <f t="shared" si="3"/>
        <v>-0.27600000000000002</v>
      </c>
      <c r="D198">
        <v>13670084</v>
      </c>
    </row>
    <row r="200" spans="1:4">
      <c r="A200" t="s">
        <v>229</v>
      </c>
      <c r="B200">
        <f>AVERAGE(B177:B198)</f>
        <v>0.67245454545454542</v>
      </c>
    </row>
    <row r="205" spans="1:4">
      <c r="A205" t="s">
        <v>197</v>
      </c>
    </row>
    <row r="206" spans="1:4">
      <c r="A206" t="s">
        <v>0</v>
      </c>
      <c r="B206" t="s">
        <v>228</v>
      </c>
      <c r="C206" t="s">
        <v>231</v>
      </c>
      <c r="D206" t="s">
        <v>1</v>
      </c>
    </row>
    <row r="207" spans="1:4">
      <c r="A207" s="11" t="s">
        <v>111</v>
      </c>
      <c r="B207">
        <v>0.82699999999999996</v>
      </c>
      <c r="C207">
        <f>B207-0.743</f>
        <v>8.3999999999999964E-2</v>
      </c>
      <c r="D207">
        <v>43417000</v>
      </c>
    </row>
    <row r="208" spans="1:4">
      <c r="A208" t="s">
        <v>103</v>
      </c>
      <c r="B208">
        <v>0.67400000000000004</v>
      </c>
      <c r="C208">
        <f t="shared" ref="C208:C218" si="4">B208-0.743</f>
        <v>-6.899999999999995E-2</v>
      </c>
      <c r="D208">
        <v>11410651</v>
      </c>
    </row>
    <row r="209" spans="1:4">
      <c r="A209" t="s">
        <v>79</v>
      </c>
      <c r="B209">
        <v>0.754</v>
      </c>
      <c r="C209">
        <f t="shared" si="4"/>
        <v>1.100000000000001E-2</v>
      </c>
      <c r="D209">
        <v>205338000</v>
      </c>
    </row>
    <row r="210" spans="1:4">
      <c r="A210" t="s">
        <v>25</v>
      </c>
      <c r="B210">
        <v>0.84699999999999998</v>
      </c>
      <c r="C210">
        <f t="shared" si="4"/>
        <v>0.10399999999999998</v>
      </c>
      <c r="D210">
        <v>18006407</v>
      </c>
    </row>
    <row r="211" spans="1:4">
      <c r="A211" t="s">
        <v>89</v>
      </c>
      <c r="B211">
        <v>0.72699999999999998</v>
      </c>
      <c r="C211">
        <f t="shared" si="4"/>
        <v>-1.6000000000000014E-2</v>
      </c>
      <c r="D211">
        <v>48663285</v>
      </c>
    </row>
    <row r="212" spans="1:4">
      <c r="A212" t="s">
        <v>114</v>
      </c>
      <c r="B212">
        <v>0.73899999999999999</v>
      </c>
      <c r="C212">
        <f t="shared" si="4"/>
        <v>-4.0000000000000036E-3</v>
      </c>
      <c r="D212">
        <v>16144000</v>
      </c>
    </row>
    <row r="213" spans="1:4">
      <c r="A213" t="s">
        <v>124</v>
      </c>
      <c r="B213">
        <v>0.63800000000000001</v>
      </c>
      <c r="C213">
        <f t="shared" si="4"/>
        <v>-0.10499999999999998</v>
      </c>
      <c r="D213">
        <v>735554</v>
      </c>
    </row>
    <row r="214" spans="1:4">
      <c r="A214" t="s">
        <v>138</v>
      </c>
      <c r="B214">
        <v>0.69299999999999995</v>
      </c>
      <c r="C214">
        <f t="shared" si="4"/>
        <v>-5.0000000000000044E-2</v>
      </c>
      <c r="D214">
        <v>6783272</v>
      </c>
    </row>
    <row r="215" spans="1:4">
      <c r="A215" t="s">
        <v>97</v>
      </c>
      <c r="B215">
        <v>0.74</v>
      </c>
      <c r="C215">
        <f t="shared" si="4"/>
        <v>-3.0000000000000027E-3</v>
      </c>
      <c r="D215">
        <v>31151643</v>
      </c>
    </row>
    <row r="216" spans="1:4">
      <c r="A216" t="s">
        <v>98</v>
      </c>
      <c r="B216">
        <v>0.72499999999999998</v>
      </c>
      <c r="C216">
        <f t="shared" si="4"/>
        <v>-1.8000000000000016E-2</v>
      </c>
      <c r="D216">
        <v>573311</v>
      </c>
    </row>
    <row r="217" spans="1:4">
      <c r="A217" t="s">
        <v>23</v>
      </c>
      <c r="B217">
        <v>0.79500000000000004</v>
      </c>
      <c r="C217">
        <f t="shared" si="4"/>
        <v>5.2000000000000046E-2</v>
      </c>
      <c r="D217">
        <v>3324460</v>
      </c>
    </row>
    <row r="218" spans="1:4">
      <c r="A218" t="s">
        <v>164</v>
      </c>
      <c r="B218">
        <v>0.76700000000000002</v>
      </c>
      <c r="C218">
        <f t="shared" si="4"/>
        <v>2.4000000000000021E-2</v>
      </c>
      <c r="D218">
        <v>31416000</v>
      </c>
    </row>
    <row r="220" spans="1:4">
      <c r="A220" t="s">
        <v>229</v>
      </c>
      <c r="B220">
        <f>AVERAGE(B207:B218)</f>
        <v>0.74383333333333324</v>
      </c>
    </row>
    <row r="225" spans="1:4">
      <c r="A225" t="s">
        <v>200</v>
      </c>
    </row>
    <row r="226" spans="1:4">
      <c r="A226" t="s">
        <v>0</v>
      </c>
      <c r="B226" t="s">
        <v>228</v>
      </c>
      <c r="C226" t="s">
        <v>232</v>
      </c>
      <c r="D226" t="s">
        <v>1</v>
      </c>
    </row>
    <row r="227" spans="1:4">
      <c r="A227" s="11" t="s">
        <v>80</v>
      </c>
      <c r="B227">
        <v>0.624</v>
      </c>
      <c r="C227">
        <f xml:space="preserve"> B227-0.594</f>
        <v>3.0000000000000027E-2</v>
      </c>
      <c r="D227">
        <v>1276267000</v>
      </c>
    </row>
    <row r="228" spans="1:4">
      <c r="A228" t="s">
        <v>121</v>
      </c>
      <c r="B228">
        <v>0.55000000000000004</v>
      </c>
      <c r="C228">
        <f t="shared" ref="C228:C233" si="5" xml:space="preserve"> B228-0.594</f>
        <v>-4.3999999999999928E-2</v>
      </c>
      <c r="D228">
        <v>199085847</v>
      </c>
    </row>
    <row r="229" spans="1:4">
      <c r="A229" t="s">
        <v>143</v>
      </c>
      <c r="B229">
        <v>0.57899999999999996</v>
      </c>
      <c r="C229">
        <f t="shared" si="5"/>
        <v>-1.5000000000000013E-2</v>
      </c>
      <c r="D229">
        <v>171700000</v>
      </c>
    </row>
    <row r="230" spans="1:4">
      <c r="A230" t="s">
        <v>170</v>
      </c>
      <c r="B230">
        <v>0.47899999999999998</v>
      </c>
      <c r="C230">
        <f t="shared" si="5"/>
        <v>-0.11499999999999999</v>
      </c>
      <c r="D230">
        <v>32564342</v>
      </c>
    </row>
    <row r="231" spans="1:4">
      <c r="A231" t="s">
        <v>136</v>
      </c>
      <c r="B231">
        <v>0.55800000000000005</v>
      </c>
      <c r="C231">
        <f t="shared" si="5"/>
        <v>-3.5999999999999921E-2</v>
      </c>
      <c r="D231">
        <v>26494504</v>
      </c>
    </row>
    <row r="232" spans="1:4">
      <c r="A232" t="s">
        <v>29</v>
      </c>
      <c r="B232">
        <v>0.60699999999999998</v>
      </c>
      <c r="C232">
        <f t="shared" si="5"/>
        <v>1.3000000000000012E-2</v>
      </c>
      <c r="D232">
        <v>742737</v>
      </c>
    </row>
    <row r="233" spans="1:4">
      <c r="A233" t="s">
        <v>91</v>
      </c>
      <c r="B233">
        <v>0.76600000000000001</v>
      </c>
      <c r="C233">
        <f t="shared" si="5"/>
        <v>0.17200000000000004</v>
      </c>
      <c r="D233">
        <v>20277597</v>
      </c>
    </row>
    <row r="235" spans="1:4">
      <c r="A235" t="s">
        <v>229</v>
      </c>
      <c r="B235">
        <f xml:space="preserve"> AVERAGE(B227:B233)</f>
        <v>0.59471428571428575</v>
      </c>
    </row>
    <row r="240" spans="1:4">
      <c r="A240" t="s">
        <v>206</v>
      </c>
    </row>
    <row r="241" spans="1:4">
      <c r="A241" t="s">
        <v>0</v>
      </c>
      <c r="B241" t="s">
        <v>228</v>
      </c>
      <c r="C241" t="s">
        <v>232</v>
      </c>
      <c r="D241" t="s">
        <v>1</v>
      </c>
    </row>
    <row r="242" spans="1:4">
      <c r="A242" s="11" t="s">
        <v>155</v>
      </c>
      <c r="B242">
        <v>0.56299999999999994</v>
      </c>
      <c r="C242">
        <f>B242-0.681</f>
        <v>-0.1180000000000001</v>
      </c>
      <c r="D242">
        <v>15458332</v>
      </c>
    </row>
    <row r="243" spans="1:4">
      <c r="A243" t="s">
        <v>133</v>
      </c>
      <c r="B243">
        <v>0.60499999999999998</v>
      </c>
      <c r="C243">
        <f t="shared" ref="C243:C251" si="6">B243-0.681</f>
        <v>-7.6000000000000068E-2</v>
      </c>
      <c r="D243">
        <v>1201542</v>
      </c>
    </row>
    <row r="244" spans="1:4">
      <c r="A244" t="s">
        <v>95</v>
      </c>
      <c r="B244">
        <v>0.68899999999999995</v>
      </c>
      <c r="C244">
        <f t="shared" si="6"/>
        <v>7.9999999999998961E-3</v>
      </c>
      <c r="D244">
        <v>255461700</v>
      </c>
    </row>
    <row r="245" spans="1:4">
      <c r="A245" t="s">
        <v>146</v>
      </c>
      <c r="B245">
        <v>0.58599999999999997</v>
      </c>
      <c r="C245">
        <f t="shared" si="6"/>
        <v>-9.5000000000000084E-2</v>
      </c>
      <c r="D245">
        <v>6803699</v>
      </c>
    </row>
    <row r="246" spans="1:4">
      <c r="A246" t="s">
        <v>56</v>
      </c>
      <c r="B246">
        <v>0.78900000000000003</v>
      </c>
      <c r="C246">
        <f t="shared" si="6"/>
        <v>0.10799999999999998</v>
      </c>
      <c r="D246">
        <v>31068000</v>
      </c>
    </row>
    <row r="247" spans="1:4">
      <c r="A247" t="s">
        <v>153</v>
      </c>
      <c r="B247">
        <v>0.55600000000000005</v>
      </c>
      <c r="C247">
        <f t="shared" si="6"/>
        <v>-0.125</v>
      </c>
      <c r="D247">
        <v>51486253</v>
      </c>
    </row>
    <row r="248" spans="1:4">
      <c r="A248" t="s">
        <v>102</v>
      </c>
      <c r="B248">
        <v>0.68200000000000005</v>
      </c>
      <c r="C248">
        <f t="shared" si="6"/>
        <v>1.0000000000000009E-3</v>
      </c>
      <c r="D248">
        <v>102580000</v>
      </c>
    </row>
    <row r="249" spans="1:4">
      <c r="A249" t="s">
        <v>10</v>
      </c>
      <c r="B249">
        <v>0.92500000000000004</v>
      </c>
      <c r="C249">
        <f t="shared" si="6"/>
        <v>0.24399999999999999</v>
      </c>
      <c r="D249">
        <v>8211700</v>
      </c>
    </row>
    <row r="250" spans="1:4">
      <c r="A250" t="s">
        <v>81</v>
      </c>
      <c r="B250" s="3">
        <v>0.74</v>
      </c>
      <c r="C250">
        <f t="shared" si="6"/>
        <v>5.8999999999999941E-2</v>
      </c>
      <c r="D250">
        <v>67959000</v>
      </c>
    </row>
    <row r="251" spans="1:4">
      <c r="A251" t="s">
        <v>120</v>
      </c>
      <c r="B251" s="3">
        <v>0.68300000000000005</v>
      </c>
      <c r="C251">
        <f t="shared" si="6"/>
        <v>2.0000000000000018E-3</v>
      </c>
      <c r="D251">
        <v>91700000</v>
      </c>
    </row>
    <row r="253" spans="1:4">
      <c r="A253" t="s">
        <v>229</v>
      </c>
      <c r="B253">
        <f>AVERAGE(B242:B251)</f>
        <v>0.68179999999999996</v>
      </c>
    </row>
    <row r="258" spans="1:4">
      <c r="A258" t="s">
        <v>209</v>
      </c>
    </row>
    <row r="259" spans="1:4">
      <c r="A259" t="s">
        <v>0</v>
      </c>
      <c r="B259" t="s">
        <v>228</v>
      </c>
      <c r="C259" t="s">
        <v>232</v>
      </c>
      <c r="D259" t="s">
        <v>1</v>
      </c>
    </row>
    <row r="260" spans="1:4">
      <c r="A260" t="s">
        <v>88</v>
      </c>
      <c r="B260" s="3">
        <v>0.73799999999999999</v>
      </c>
      <c r="C260" s="5">
        <f>B260-0.83</f>
        <v>-9.1999999999999971E-2</v>
      </c>
      <c r="D260">
        <v>1376049000</v>
      </c>
    </row>
    <row r="261" spans="1:4">
      <c r="A261" t="s">
        <v>20</v>
      </c>
      <c r="B261" s="3">
        <v>0.91700000000000004</v>
      </c>
      <c r="C261" s="5">
        <f t="shared" ref="C261:C266" si="7">B261-0.83</f>
        <v>8.7000000000000077E-2</v>
      </c>
      <c r="D261">
        <v>7234800</v>
      </c>
    </row>
    <row r="262" spans="1:4">
      <c r="A262" t="s">
        <v>22</v>
      </c>
      <c r="B262" s="3">
        <v>0.90300000000000002</v>
      </c>
      <c r="C262" s="5">
        <f t="shared" si="7"/>
        <v>7.3000000000000065E-2</v>
      </c>
      <c r="D262">
        <v>126919659</v>
      </c>
    </row>
    <row r="263" spans="1:4">
      <c r="A263" t="s">
        <v>211</v>
      </c>
      <c r="B263" s="3">
        <v>0.73299999999999998</v>
      </c>
      <c r="C263" s="5">
        <f t="shared" si="7"/>
        <v>-9.6999999999999975E-2</v>
      </c>
      <c r="D263">
        <v>24895000</v>
      </c>
    </row>
    <row r="264" spans="1:4">
      <c r="A264" t="s">
        <v>212</v>
      </c>
      <c r="B264" s="3">
        <v>0.90100000000000002</v>
      </c>
      <c r="C264" s="5">
        <f t="shared" si="7"/>
        <v>7.1000000000000063E-2</v>
      </c>
      <c r="D264">
        <v>50801405</v>
      </c>
    </row>
    <row r="265" spans="1:4">
      <c r="A265" t="s">
        <v>75</v>
      </c>
      <c r="B265" s="3">
        <v>0.73499999999999999</v>
      </c>
      <c r="C265" s="5">
        <f t="shared" si="7"/>
        <v>-9.4999999999999973E-2</v>
      </c>
      <c r="D265">
        <v>3081677</v>
      </c>
    </row>
    <row r="266" spans="1:4">
      <c r="A266" t="s">
        <v>33</v>
      </c>
      <c r="B266" s="3">
        <v>0.88500000000000001</v>
      </c>
      <c r="C266" s="5">
        <f t="shared" si="7"/>
        <v>5.5000000000000049E-2</v>
      </c>
      <c r="D266">
        <v>23476640</v>
      </c>
    </row>
    <row r="268" spans="1:4">
      <c r="A268" t="s">
        <v>229</v>
      </c>
      <c r="B268">
        <f>AVERAGE(B260:B266)</f>
        <v>0.83028571428571429</v>
      </c>
    </row>
    <row r="273" spans="1:4">
      <c r="A273" t="s">
        <v>214</v>
      </c>
    </row>
    <row r="274" spans="1:4">
      <c r="A274" t="s">
        <v>0</v>
      </c>
      <c r="B274" t="s">
        <v>228</v>
      </c>
      <c r="C274" t="s">
        <v>232</v>
      </c>
      <c r="D274" t="s">
        <v>1</v>
      </c>
    </row>
    <row r="275" spans="1:4">
      <c r="A275" s="11" t="s">
        <v>99</v>
      </c>
      <c r="B275" s="3">
        <v>0.74299999999999999</v>
      </c>
      <c r="C275" s="5">
        <f>B275-0.76</f>
        <v>-1.7000000000000015E-2</v>
      </c>
      <c r="D275">
        <v>2998600</v>
      </c>
    </row>
    <row r="276" spans="1:4">
      <c r="A276" t="s">
        <v>123</v>
      </c>
      <c r="B276" s="3">
        <v>0.75900000000000001</v>
      </c>
      <c r="C276" s="5">
        <f t="shared" ref="C276:C291" si="8">B276-0.76</f>
        <v>-1.0000000000000009E-3</v>
      </c>
      <c r="D276">
        <v>9754830</v>
      </c>
    </row>
    <row r="277" spans="1:4">
      <c r="A277" t="s">
        <v>112</v>
      </c>
      <c r="B277" s="3">
        <v>0.79600000000000004</v>
      </c>
      <c r="C277" s="5">
        <f t="shared" si="8"/>
        <v>3.6000000000000032E-2</v>
      </c>
      <c r="D277">
        <v>9498700</v>
      </c>
    </row>
    <row r="278" spans="1:4">
      <c r="A278" t="s">
        <v>26</v>
      </c>
      <c r="B278" s="3">
        <v>0.86499999999999999</v>
      </c>
      <c r="C278" s="5">
        <f t="shared" si="8"/>
        <v>0.10499999999999998</v>
      </c>
      <c r="D278">
        <v>1315944</v>
      </c>
    </row>
    <row r="279" spans="1:4">
      <c r="A279" t="s">
        <v>50</v>
      </c>
      <c r="B279" s="3">
        <v>0.76900000000000002</v>
      </c>
      <c r="C279" s="5">
        <f t="shared" si="8"/>
        <v>9.000000000000008E-3</v>
      </c>
      <c r="D279">
        <v>3720400</v>
      </c>
    </row>
    <row r="280" spans="1:4">
      <c r="A280" t="s">
        <v>129</v>
      </c>
      <c r="B280" s="3">
        <v>0.79400000000000004</v>
      </c>
      <c r="C280" s="5">
        <f t="shared" si="8"/>
        <v>3.400000000000003E-2</v>
      </c>
      <c r="D280">
        <v>17693500</v>
      </c>
    </row>
    <row r="281" spans="1:4">
      <c r="A281" t="s">
        <v>130</v>
      </c>
      <c r="B281" s="3">
        <v>0.66400000000000003</v>
      </c>
      <c r="C281" s="5">
        <f t="shared" si="8"/>
        <v>-9.5999999999999974E-2</v>
      </c>
      <c r="D281">
        <v>6000000</v>
      </c>
    </row>
    <row r="282" spans="1:4">
      <c r="A282" t="s">
        <v>44</v>
      </c>
      <c r="B282" s="3">
        <v>0.83</v>
      </c>
      <c r="C282" s="5">
        <f t="shared" si="8"/>
        <v>6.9999999999999951E-2</v>
      </c>
      <c r="D282">
        <v>1973700</v>
      </c>
    </row>
    <row r="283" spans="1:4">
      <c r="A283" t="s">
        <v>36</v>
      </c>
      <c r="B283" s="3">
        <v>0.84799999999999998</v>
      </c>
      <c r="C283" s="5">
        <f t="shared" si="8"/>
        <v>8.7999999999999967E-2</v>
      </c>
      <c r="D283">
        <v>2875593</v>
      </c>
    </row>
    <row r="284" spans="1:4">
      <c r="A284" t="s">
        <v>110</v>
      </c>
      <c r="B284" s="3">
        <v>0.69899999999999995</v>
      </c>
      <c r="C284" s="5">
        <f t="shared" si="8"/>
        <v>-6.1000000000000054E-2</v>
      </c>
      <c r="D284">
        <v>2913281</v>
      </c>
    </row>
    <row r="285" spans="1:4">
      <c r="A285" t="s">
        <v>75</v>
      </c>
      <c r="B285" s="3">
        <v>0.73499999999999999</v>
      </c>
      <c r="C285" s="5">
        <f t="shared" si="8"/>
        <v>-2.5000000000000022E-2</v>
      </c>
      <c r="D285">
        <v>3081677</v>
      </c>
    </row>
    <row r="286" spans="1:4">
      <c r="A286" t="s">
        <v>32</v>
      </c>
      <c r="B286" s="3">
        <v>0.85499999999999998</v>
      </c>
      <c r="C286" s="5">
        <f t="shared" si="8"/>
        <v>9.4999999999999973E-2</v>
      </c>
      <c r="D286">
        <v>38483957</v>
      </c>
    </row>
    <row r="287" spans="1:4">
      <c r="A287" t="s">
        <v>125</v>
      </c>
      <c r="B287" s="3">
        <v>0.80400000000000005</v>
      </c>
      <c r="C287" s="5">
        <f t="shared" si="8"/>
        <v>4.4000000000000039E-2</v>
      </c>
      <c r="D287">
        <v>146600000</v>
      </c>
    </row>
    <row r="288" spans="1:4">
      <c r="A288" t="s">
        <v>142</v>
      </c>
      <c r="B288" s="3">
        <v>0.627</v>
      </c>
      <c r="C288" s="5">
        <f t="shared" si="8"/>
        <v>-0.13300000000000001</v>
      </c>
      <c r="D288">
        <v>8610000</v>
      </c>
    </row>
    <row r="289" spans="1:4">
      <c r="A289" t="s">
        <v>160</v>
      </c>
      <c r="B289" s="3">
        <v>0.69099999999999995</v>
      </c>
      <c r="C289" s="5">
        <f t="shared" si="8"/>
        <v>-6.9000000000000061E-2</v>
      </c>
      <c r="D289">
        <v>5171943</v>
      </c>
    </row>
    <row r="290" spans="1:4">
      <c r="A290" t="s">
        <v>139</v>
      </c>
      <c r="B290" s="3">
        <v>0.74299999999999999</v>
      </c>
      <c r="C290" s="5">
        <f t="shared" si="8"/>
        <v>-1.7000000000000015E-2</v>
      </c>
      <c r="D290">
        <v>42539010</v>
      </c>
    </row>
    <row r="291" spans="1:4">
      <c r="A291" t="s">
        <v>157</v>
      </c>
      <c r="B291" s="3">
        <v>0.70099999999999996</v>
      </c>
      <c r="C291" s="5">
        <f t="shared" si="8"/>
        <v>-5.9000000000000052E-2</v>
      </c>
      <c r="D291">
        <v>31576400</v>
      </c>
    </row>
    <row r="293" spans="1:4">
      <c r="A293" t="s">
        <v>229</v>
      </c>
      <c r="B293">
        <f>AVERAGE(B275:B291)</f>
        <v>0.76017647058823545</v>
      </c>
    </row>
    <row r="298" spans="1:4">
      <c r="A298" t="s">
        <v>217</v>
      </c>
    </row>
    <row r="299" spans="1:4">
      <c r="A299" t="s">
        <v>0</v>
      </c>
      <c r="B299" t="s">
        <v>228</v>
      </c>
      <c r="C299" t="s">
        <v>232</v>
      </c>
      <c r="D299" t="s">
        <v>1</v>
      </c>
    </row>
    <row r="300" spans="1:4">
      <c r="A300" s="11" t="s">
        <v>11</v>
      </c>
      <c r="B300" s="3">
        <v>0.92</v>
      </c>
      <c r="C300" s="5">
        <f>B300-0.732</f>
        <v>0.18800000000000006</v>
      </c>
      <c r="D300">
        <v>36048521</v>
      </c>
    </row>
    <row r="301" spans="1:4">
      <c r="A301" t="s">
        <v>19</v>
      </c>
      <c r="B301" s="3">
        <v>0.92</v>
      </c>
      <c r="C301" s="5">
        <f t="shared" ref="C301:C313" si="9">B301-0.732</f>
        <v>0.18800000000000006</v>
      </c>
      <c r="D301">
        <v>323625762</v>
      </c>
    </row>
    <row r="302" spans="1:4">
      <c r="A302" t="s">
        <v>101</v>
      </c>
      <c r="B302" s="3">
        <v>0.76200000000000001</v>
      </c>
      <c r="C302" s="5">
        <f t="shared" si="9"/>
        <v>3.0000000000000027E-2</v>
      </c>
      <c r="D302">
        <v>119530753</v>
      </c>
    </row>
    <row r="303" spans="1:4">
      <c r="A303" t="s">
        <v>58</v>
      </c>
      <c r="B303" s="3">
        <v>0.77500000000000002</v>
      </c>
      <c r="C303" s="5">
        <f t="shared" si="9"/>
        <v>4.3000000000000038E-2</v>
      </c>
      <c r="D303">
        <v>11238317</v>
      </c>
    </row>
    <row r="304" spans="1:4">
      <c r="A304" t="s">
        <v>72</v>
      </c>
      <c r="B304" s="3">
        <v>0.73</v>
      </c>
      <c r="C304" s="5">
        <f t="shared" si="9"/>
        <v>-2.0000000000000018E-3</v>
      </c>
      <c r="D304">
        <v>2950210</v>
      </c>
    </row>
    <row r="305" spans="1:4">
      <c r="A305" t="s">
        <v>43</v>
      </c>
      <c r="B305" s="3">
        <v>0.77600000000000002</v>
      </c>
      <c r="C305" s="5">
        <f t="shared" si="9"/>
        <v>4.4000000000000039E-2</v>
      </c>
      <c r="D305">
        <v>4586353</v>
      </c>
    </row>
    <row r="306" spans="1:4">
      <c r="A306" t="s">
        <v>107</v>
      </c>
      <c r="B306" s="3">
        <v>0.72199999999999998</v>
      </c>
      <c r="C306" s="5">
        <f t="shared" si="9"/>
        <v>-1.0000000000000009E-2</v>
      </c>
      <c r="D306">
        <v>9980243</v>
      </c>
    </row>
    <row r="307" spans="1:4">
      <c r="A307" t="s">
        <v>74</v>
      </c>
      <c r="B307" s="3">
        <v>0.68</v>
      </c>
      <c r="C307" s="5">
        <f t="shared" si="9"/>
        <v>-5.1999999999999935E-2</v>
      </c>
      <c r="D307">
        <v>6377195</v>
      </c>
    </row>
    <row r="308" spans="1:4">
      <c r="A308" t="s">
        <v>128</v>
      </c>
      <c r="B308" s="3">
        <v>0.64</v>
      </c>
      <c r="C308" s="5">
        <f t="shared" si="9"/>
        <v>-9.1999999999999971E-2</v>
      </c>
      <c r="D308">
        <v>15806675</v>
      </c>
    </row>
    <row r="309" spans="1:4">
      <c r="A309" t="s">
        <v>162</v>
      </c>
      <c r="B309" s="3">
        <v>0.49299999999999999</v>
      </c>
      <c r="C309" s="5">
        <f t="shared" si="9"/>
        <v>-0.23899999999999999</v>
      </c>
      <c r="D309">
        <v>10604000</v>
      </c>
    </row>
    <row r="310" spans="1:4">
      <c r="A310" t="s">
        <v>116</v>
      </c>
      <c r="B310" s="3">
        <v>0.625</v>
      </c>
      <c r="C310" s="5">
        <f t="shared" si="9"/>
        <v>-0.10699999999999998</v>
      </c>
      <c r="D310">
        <v>8249574</v>
      </c>
    </row>
    <row r="311" spans="1:4">
      <c r="A311" t="s">
        <v>137</v>
      </c>
      <c r="B311" s="3">
        <v>0.64500000000000002</v>
      </c>
      <c r="C311" s="5">
        <f t="shared" si="9"/>
        <v>-8.6999999999999966E-2</v>
      </c>
      <c r="D311">
        <v>6167237</v>
      </c>
    </row>
    <row r="312" spans="1:4">
      <c r="A312" t="s">
        <v>76</v>
      </c>
      <c r="B312" s="3">
        <v>0.78800000000000003</v>
      </c>
      <c r="C312" s="5">
        <f t="shared" si="9"/>
        <v>5.600000000000005E-2</v>
      </c>
      <c r="D312">
        <v>3929141</v>
      </c>
    </row>
    <row r="313" spans="1:4">
      <c r="A313" t="s">
        <v>77</v>
      </c>
      <c r="B313" s="3">
        <v>0.78</v>
      </c>
      <c r="C313" s="5">
        <f t="shared" si="9"/>
        <v>4.8000000000000043E-2</v>
      </c>
      <c r="D313">
        <v>1349667</v>
      </c>
    </row>
    <row r="315" spans="1:4">
      <c r="A315" t="s">
        <v>229</v>
      </c>
      <c r="B315">
        <f>AVERAGE(B300:B313)</f>
        <v>0.73257142857142843</v>
      </c>
    </row>
    <row r="320" spans="1:4">
      <c r="A320" t="s">
        <v>221</v>
      </c>
    </row>
    <row r="321" spans="1:4">
      <c r="A321" t="s">
        <v>222</v>
      </c>
      <c r="B321" t="s">
        <v>228</v>
      </c>
      <c r="C321" t="s">
        <v>232</v>
      </c>
      <c r="D321" t="s">
        <v>1</v>
      </c>
    </row>
    <row r="322" spans="1:4">
      <c r="A322" t="s">
        <v>223</v>
      </c>
      <c r="B322" s="3">
        <v>0.435</v>
      </c>
      <c r="C322">
        <f t="shared" ref="C322:C354" si="10">B322-0.492</f>
        <v>-5.6999999999999995E-2</v>
      </c>
      <c r="D322">
        <v>81680000</v>
      </c>
    </row>
    <row r="323" spans="1:4">
      <c r="A323" t="s">
        <v>150</v>
      </c>
      <c r="B323" s="3">
        <v>0.59199999999999997</v>
      </c>
      <c r="C323">
        <f t="shared" si="10"/>
        <v>9.9999999999999978E-2</v>
      </c>
      <c r="D323">
        <v>4662446</v>
      </c>
    </row>
    <row r="324" spans="1:4">
      <c r="A324" t="s">
        <v>167</v>
      </c>
      <c r="B324" s="3">
        <v>0.53300000000000003</v>
      </c>
      <c r="C324">
        <f t="shared" si="10"/>
        <v>4.1000000000000036E-2</v>
      </c>
      <c r="D324">
        <v>24383301</v>
      </c>
    </row>
    <row r="325" spans="1:4">
      <c r="A325" t="s">
        <v>86</v>
      </c>
      <c r="B325" s="3">
        <v>0.57899999999999996</v>
      </c>
      <c r="C325">
        <f t="shared" si="10"/>
        <v>8.6999999999999966E-2</v>
      </c>
      <c r="D325">
        <v>16212000</v>
      </c>
    </row>
    <row r="326" spans="1:4">
      <c r="A326" t="s">
        <v>122</v>
      </c>
      <c r="B326" s="3">
        <v>0.53100000000000003</v>
      </c>
      <c r="C326">
        <f t="shared" si="10"/>
        <v>3.9000000000000035E-2</v>
      </c>
      <c r="D326">
        <v>51820000</v>
      </c>
    </row>
    <row r="327" spans="1:4">
      <c r="A327" t="s">
        <v>145</v>
      </c>
      <c r="B327" s="3">
        <v>0.55500000000000005</v>
      </c>
      <c r="C327">
        <f t="shared" si="10"/>
        <v>6.3000000000000056E-2</v>
      </c>
      <c r="D327">
        <v>45010056</v>
      </c>
    </row>
    <row r="328" spans="1:4">
      <c r="A328" t="s">
        <v>148</v>
      </c>
      <c r="B328" s="3">
        <v>0.49299999999999999</v>
      </c>
      <c r="C328">
        <f t="shared" si="10"/>
        <v>1.0000000000000009E-3</v>
      </c>
      <c r="D328">
        <v>37873253</v>
      </c>
    </row>
    <row r="329" spans="1:4">
      <c r="A329" t="s">
        <v>46</v>
      </c>
      <c r="B329" s="3">
        <v>0.498</v>
      </c>
      <c r="C329">
        <f t="shared" si="10"/>
        <v>6.0000000000000053E-3</v>
      </c>
      <c r="D329">
        <v>11262564</v>
      </c>
    </row>
    <row r="330" spans="1:4">
      <c r="A330" t="s">
        <v>154</v>
      </c>
      <c r="B330" s="3">
        <v>0.40400000000000003</v>
      </c>
      <c r="C330">
        <f t="shared" si="10"/>
        <v>-8.7999999999999967E-2</v>
      </c>
      <c r="D330">
        <v>11178921</v>
      </c>
    </row>
    <row r="331" spans="1:4">
      <c r="A331" t="s">
        <v>119</v>
      </c>
      <c r="B331" s="3">
        <v>0.41799999999999998</v>
      </c>
      <c r="C331">
        <f t="shared" si="10"/>
        <v>-7.400000000000001E-2</v>
      </c>
      <c r="D331">
        <v>24692144</v>
      </c>
    </row>
    <row r="332" spans="1:4">
      <c r="A332" t="s">
        <v>156</v>
      </c>
      <c r="B332" s="3">
        <v>0.51600000000000001</v>
      </c>
      <c r="C332">
        <f t="shared" si="10"/>
        <v>2.4000000000000021E-2</v>
      </c>
      <c r="D332">
        <v>12973808</v>
      </c>
    </row>
    <row r="333" spans="1:4">
      <c r="A333" t="s">
        <v>30</v>
      </c>
      <c r="B333" s="3">
        <v>0.69799999999999995</v>
      </c>
      <c r="C333">
        <f t="shared" si="10"/>
        <v>0.20599999999999996</v>
      </c>
      <c r="D333">
        <v>2155784</v>
      </c>
    </row>
    <row r="334" spans="1:4">
      <c r="A334" t="s">
        <v>49</v>
      </c>
      <c r="B334" s="3">
        <v>0.64</v>
      </c>
      <c r="C334">
        <f t="shared" si="10"/>
        <v>0.14800000000000002</v>
      </c>
      <c r="D334">
        <v>2113077</v>
      </c>
    </row>
    <row r="335" spans="1:4">
      <c r="A335" t="s">
        <v>64</v>
      </c>
      <c r="B335" s="3">
        <v>0.497</v>
      </c>
      <c r="C335">
        <f t="shared" si="10"/>
        <v>5.0000000000000044E-3</v>
      </c>
      <c r="D335">
        <v>2067000</v>
      </c>
    </row>
    <row r="336" spans="1:4">
      <c r="A336" t="s">
        <v>149</v>
      </c>
      <c r="B336" s="3">
        <v>0.35199999999999998</v>
      </c>
      <c r="C336">
        <f t="shared" si="10"/>
        <v>-0.14000000000000001</v>
      </c>
      <c r="D336">
        <v>4709000</v>
      </c>
    </row>
    <row r="337" spans="1:4">
      <c r="A337" t="s">
        <v>105</v>
      </c>
      <c r="B337" s="3">
        <v>0.69699999999999995</v>
      </c>
      <c r="C337">
        <f t="shared" si="10"/>
        <v>0.20499999999999996</v>
      </c>
      <c r="D337">
        <v>1475000</v>
      </c>
    </row>
    <row r="338" spans="1:4">
      <c r="A338" t="s">
        <v>134</v>
      </c>
      <c r="B338" s="3">
        <v>0.51800000000000002</v>
      </c>
      <c r="C338">
        <f t="shared" si="10"/>
        <v>2.6000000000000023E-2</v>
      </c>
      <c r="D338">
        <v>22534532</v>
      </c>
    </row>
    <row r="339" spans="1:4">
      <c r="A339" t="s">
        <v>141</v>
      </c>
      <c r="B339" s="3">
        <v>0.52700000000000002</v>
      </c>
      <c r="C339">
        <f t="shared" si="10"/>
        <v>3.5000000000000031E-2</v>
      </c>
      <c r="D339">
        <v>182202000</v>
      </c>
    </row>
    <row r="340" spans="1:4">
      <c r="A340" t="s">
        <v>87</v>
      </c>
      <c r="B340" s="3">
        <v>0.48499999999999999</v>
      </c>
      <c r="C340">
        <f t="shared" si="10"/>
        <v>-7.0000000000000062E-3</v>
      </c>
      <c r="D340">
        <v>10879829</v>
      </c>
    </row>
    <row r="341" spans="1:4">
      <c r="A341" t="s">
        <v>115</v>
      </c>
      <c r="B341" s="3">
        <v>0.48699999999999999</v>
      </c>
      <c r="C341">
        <f t="shared" si="10"/>
        <v>-5.0000000000000044E-3</v>
      </c>
      <c r="D341">
        <v>7552318</v>
      </c>
    </row>
    <row r="342" spans="1:4">
      <c r="A342" t="s">
        <v>59</v>
      </c>
      <c r="B342" s="3">
        <v>0.57899999999999996</v>
      </c>
      <c r="C342">
        <f t="shared" si="10"/>
        <v>8.6999999999999966E-2</v>
      </c>
      <c r="D342">
        <v>27000000</v>
      </c>
    </row>
    <row r="343" spans="1:4">
      <c r="A343" t="s">
        <v>113</v>
      </c>
      <c r="B343" s="3">
        <v>0.47399999999999998</v>
      </c>
      <c r="C343">
        <f t="shared" si="10"/>
        <v>-1.8000000000000016E-2</v>
      </c>
      <c r="D343">
        <v>23919000</v>
      </c>
    </row>
    <row r="344" spans="1:4">
      <c r="A344" t="s">
        <v>90</v>
      </c>
      <c r="B344" s="3">
        <v>0.42699999999999999</v>
      </c>
      <c r="C344">
        <f t="shared" si="10"/>
        <v>-6.5000000000000002E-2</v>
      </c>
      <c r="D344">
        <v>4503000</v>
      </c>
    </row>
    <row r="345" spans="1:4">
      <c r="A345" t="s">
        <v>126</v>
      </c>
      <c r="B345" s="3">
        <v>0.42</v>
      </c>
      <c r="C345">
        <f t="shared" si="10"/>
        <v>-7.2000000000000008E-2</v>
      </c>
      <c r="D345">
        <v>6190280</v>
      </c>
    </row>
    <row r="346" spans="1:4">
      <c r="A346" t="s">
        <v>144</v>
      </c>
      <c r="B346" s="3">
        <v>0.41399999999999998</v>
      </c>
      <c r="C346">
        <f t="shared" si="10"/>
        <v>-7.8000000000000014E-2</v>
      </c>
      <c r="D346">
        <v>8746128</v>
      </c>
    </row>
    <row r="347" spans="1:4">
      <c r="A347" t="s">
        <v>224</v>
      </c>
      <c r="B347" s="3">
        <v>0.42399999999999999</v>
      </c>
      <c r="C347">
        <f t="shared" si="10"/>
        <v>-6.8000000000000005E-2</v>
      </c>
      <c r="D347">
        <v>1693398</v>
      </c>
    </row>
    <row r="348" spans="1:4">
      <c r="A348" t="s">
        <v>66</v>
      </c>
      <c r="B348" s="3">
        <v>0.49399999999999999</v>
      </c>
      <c r="C348">
        <f t="shared" si="10"/>
        <v>2.0000000000000018E-3</v>
      </c>
      <c r="D348">
        <v>13567338</v>
      </c>
    </row>
    <row r="349" spans="1:4">
      <c r="A349" t="s">
        <v>127</v>
      </c>
      <c r="B349" s="3">
        <v>0.45200000000000001</v>
      </c>
      <c r="C349">
        <f t="shared" si="10"/>
        <v>-3.999999999999998E-2</v>
      </c>
      <c r="D349">
        <v>1882450</v>
      </c>
    </row>
    <row r="350" spans="1:4">
      <c r="A350" t="s">
        <v>82</v>
      </c>
      <c r="B350" s="3">
        <v>0.40200000000000002</v>
      </c>
      <c r="C350">
        <f t="shared" si="10"/>
        <v>-8.9999999999999969E-2</v>
      </c>
      <c r="D350">
        <v>17322796</v>
      </c>
    </row>
    <row r="351" spans="1:4">
      <c r="A351" t="s">
        <v>106</v>
      </c>
      <c r="B351" s="3">
        <v>0.35299999999999998</v>
      </c>
      <c r="C351">
        <f t="shared" si="10"/>
        <v>-0.13900000000000001</v>
      </c>
      <c r="D351">
        <v>17138707</v>
      </c>
    </row>
    <row r="352" spans="1:4">
      <c r="A352" t="s">
        <v>108</v>
      </c>
      <c r="B352" s="3">
        <v>0.44800000000000001</v>
      </c>
      <c r="C352">
        <f t="shared" si="10"/>
        <v>-4.3999999999999984E-2</v>
      </c>
      <c r="D352">
        <v>99465819</v>
      </c>
    </row>
    <row r="353" spans="1:4">
      <c r="A353" t="s">
        <v>104</v>
      </c>
      <c r="B353" s="3">
        <v>0.47299999999999998</v>
      </c>
      <c r="C353">
        <f t="shared" si="10"/>
        <v>-1.9000000000000017E-2</v>
      </c>
      <c r="D353">
        <v>828324</v>
      </c>
    </row>
    <row r="354" spans="1:4">
      <c r="A354" t="s">
        <v>158</v>
      </c>
      <c r="B354" s="3">
        <v>0.42</v>
      </c>
      <c r="C354">
        <f t="shared" si="10"/>
        <v>-7.2000000000000008E-2</v>
      </c>
      <c r="D354">
        <v>6380803</v>
      </c>
    </row>
    <row r="355" spans="1:4">
      <c r="A355" t="s">
        <v>132</v>
      </c>
      <c r="B355" s="3">
        <v>0.51200000000000001</v>
      </c>
      <c r="C355">
        <f>B355-0.492</f>
        <v>2.0000000000000018E-2</v>
      </c>
      <c r="D355">
        <v>22434363</v>
      </c>
    </row>
    <row r="358" spans="1:4">
      <c r="A358" t="s">
        <v>229</v>
      </c>
      <c r="B358">
        <f>AVERAGE(B322:B355)</f>
        <v>0.49255882352941177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51"/>
  <sheetViews>
    <sheetView tabSelected="1" topLeftCell="A229" workbookViewId="0">
      <selection activeCell="P240" sqref="P240"/>
    </sheetView>
  </sheetViews>
  <sheetFormatPr defaultRowHeight="15"/>
  <cols>
    <col min="1" max="1" width="16.5703125" customWidth="1"/>
    <col min="2" max="2" width="27.5703125" customWidth="1"/>
    <col min="3" max="3" width="16.85546875" customWidth="1"/>
    <col min="4" max="4" width="13" customWidth="1"/>
  </cols>
  <sheetData>
    <row r="1" spans="1:4">
      <c r="A1" t="s">
        <v>0</v>
      </c>
      <c r="B1" t="s">
        <v>85</v>
      </c>
      <c r="C1" t="s">
        <v>227</v>
      </c>
      <c r="D1" t="s">
        <v>1</v>
      </c>
    </row>
    <row r="2" spans="1:4">
      <c r="A2" t="s">
        <v>3</v>
      </c>
      <c r="B2">
        <v>2.2000000000000002</v>
      </c>
      <c r="C2">
        <f>B2-5.8</f>
        <v>-3.5999999999999996</v>
      </c>
      <c r="D2" s="1">
        <v>5707251</v>
      </c>
    </row>
    <row r="3" spans="1:4">
      <c r="A3" t="s">
        <v>4</v>
      </c>
      <c r="B3">
        <v>3.2</v>
      </c>
      <c r="C3">
        <f t="shared" ref="C3:C66" si="0">B3-5.8</f>
        <v>-2.5999999999999996</v>
      </c>
      <c r="D3" s="1">
        <v>5488543</v>
      </c>
    </row>
    <row r="4" spans="1:4">
      <c r="A4" t="s">
        <v>5</v>
      </c>
      <c r="B4">
        <v>3.2</v>
      </c>
      <c r="C4">
        <f t="shared" si="0"/>
        <v>-2.5999999999999996</v>
      </c>
      <c r="D4" s="2">
        <v>9875378</v>
      </c>
    </row>
    <row r="5" spans="1:4">
      <c r="A5" s="4" t="s">
        <v>6</v>
      </c>
      <c r="B5">
        <v>3.6</v>
      </c>
      <c r="C5">
        <f t="shared" si="0"/>
        <v>-2.1999999999999997</v>
      </c>
      <c r="D5" s="2">
        <v>4691480</v>
      </c>
    </row>
    <row r="6" spans="1:4">
      <c r="A6" s="4" t="s">
        <v>7</v>
      </c>
      <c r="B6">
        <v>4</v>
      </c>
      <c r="C6">
        <f t="shared" si="0"/>
        <v>-1.7999999999999998</v>
      </c>
      <c r="D6" s="2">
        <v>17000059</v>
      </c>
    </row>
    <row r="7" spans="1:4">
      <c r="A7" s="4" t="s">
        <v>8</v>
      </c>
      <c r="B7">
        <v>1.2</v>
      </c>
      <c r="C7">
        <f t="shared" si="0"/>
        <v>-4.5999999999999996</v>
      </c>
      <c r="D7" s="2">
        <v>5214900</v>
      </c>
    </row>
    <row r="8" spans="1:4">
      <c r="A8" s="4" t="s">
        <v>9</v>
      </c>
      <c r="B8">
        <v>3.4</v>
      </c>
      <c r="C8">
        <f t="shared" si="0"/>
        <v>-2.4</v>
      </c>
      <c r="D8" s="2">
        <v>8211700</v>
      </c>
    </row>
    <row r="9" spans="1:4">
      <c r="A9" s="4" t="s">
        <v>10</v>
      </c>
      <c r="B9">
        <v>4.7</v>
      </c>
      <c r="C9">
        <f t="shared" si="0"/>
        <v>-1.0999999999999996</v>
      </c>
      <c r="D9" s="2">
        <v>8211700</v>
      </c>
    </row>
    <row r="10" spans="1:4">
      <c r="A10" s="4" t="s">
        <v>11</v>
      </c>
      <c r="B10">
        <v>2.8</v>
      </c>
      <c r="C10">
        <f t="shared" si="0"/>
        <v>-3</v>
      </c>
      <c r="D10" s="2">
        <v>36048521</v>
      </c>
    </row>
    <row r="11" spans="1:4">
      <c r="A11" s="4" t="s">
        <v>12</v>
      </c>
      <c r="B11">
        <v>3.8</v>
      </c>
      <c r="C11">
        <f t="shared" si="0"/>
        <v>-2</v>
      </c>
      <c r="D11" s="2">
        <v>81459000</v>
      </c>
    </row>
    <row r="12" spans="1:4">
      <c r="A12" s="4" t="s">
        <v>13</v>
      </c>
      <c r="B12">
        <v>3.6</v>
      </c>
      <c r="C12">
        <f t="shared" si="0"/>
        <v>-2.1999999999999997</v>
      </c>
      <c r="D12" s="2">
        <v>562958</v>
      </c>
    </row>
    <row r="13" spans="1:4">
      <c r="A13" s="4" t="s">
        <v>14</v>
      </c>
      <c r="B13">
        <v>4.5999999999999996</v>
      </c>
      <c r="C13">
        <f t="shared" si="0"/>
        <v>-1.2000000000000002</v>
      </c>
      <c r="D13" s="2">
        <v>64716000</v>
      </c>
    </row>
    <row r="14" spans="1:4">
      <c r="A14" s="4" t="s">
        <v>15</v>
      </c>
      <c r="B14">
        <v>3.6</v>
      </c>
      <c r="C14">
        <f t="shared" si="0"/>
        <v>-2.1999999999999997</v>
      </c>
      <c r="D14" s="2">
        <v>24104700</v>
      </c>
    </row>
    <row r="15" spans="1:4">
      <c r="A15" s="4" t="s">
        <v>16</v>
      </c>
      <c r="B15">
        <v>5.3</v>
      </c>
      <c r="C15">
        <f t="shared" si="0"/>
        <v>-0.5</v>
      </c>
      <c r="D15" s="2">
        <v>332529</v>
      </c>
    </row>
    <row r="16" spans="1:4">
      <c r="A16" s="4" t="s">
        <v>17</v>
      </c>
      <c r="B16">
        <v>4</v>
      </c>
      <c r="C16">
        <f t="shared" si="0"/>
        <v>-1.7999999999999998</v>
      </c>
      <c r="D16" s="2">
        <v>11250585</v>
      </c>
    </row>
    <row r="17" spans="1:4">
      <c r="A17" s="4" t="s">
        <v>18</v>
      </c>
      <c r="B17">
        <v>3.6</v>
      </c>
      <c r="C17">
        <f t="shared" si="0"/>
        <v>-2.1999999999999997</v>
      </c>
      <c r="D17" s="2">
        <v>8662588</v>
      </c>
    </row>
    <row r="18" spans="1:4">
      <c r="A18" s="4" t="s">
        <v>19</v>
      </c>
      <c r="B18">
        <v>5.3</v>
      </c>
      <c r="C18">
        <f t="shared" si="0"/>
        <v>-0.5</v>
      </c>
      <c r="D18" s="2">
        <v>323625762</v>
      </c>
    </row>
    <row r="19" spans="1:4">
      <c r="A19" s="4" t="s">
        <v>20</v>
      </c>
      <c r="B19">
        <v>4</v>
      </c>
      <c r="C19">
        <f t="shared" si="0"/>
        <v>-1.7999999999999998</v>
      </c>
      <c r="D19" s="2">
        <v>7234800</v>
      </c>
    </row>
    <row r="20" spans="1:4">
      <c r="A20" s="4" t="s">
        <v>21</v>
      </c>
      <c r="B20">
        <v>4.5999999999999996</v>
      </c>
      <c r="C20">
        <f t="shared" si="0"/>
        <v>-1.2000000000000002</v>
      </c>
      <c r="D20" s="2">
        <v>6378000</v>
      </c>
    </row>
    <row r="21" spans="1:4">
      <c r="A21" s="4" t="s">
        <v>22</v>
      </c>
      <c r="B21">
        <v>3.8</v>
      </c>
      <c r="C21">
        <f t="shared" si="0"/>
        <v>-2</v>
      </c>
      <c r="D21" s="2">
        <v>126919659</v>
      </c>
    </row>
    <row r="22" spans="1:4">
      <c r="A22" s="4" t="s">
        <v>23</v>
      </c>
      <c r="B22">
        <v>5.2</v>
      </c>
      <c r="C22">
        <f t="shared" si="0"/>
        <v>-0.59999999999999964</v>
      </c>
      <c r="D22" s="2">
        <v>3324460</v>
      </c>
    </row>
    <row r="23" spans="1:4">
      <c r="A23" s="4" t="s">
        <v>24</v>
      </c>
      <c r="B23">
        <v>4.0999999999999996</v>
      </c>
      <c r="C23">
        <f t="shared" si="0"/>
        <v>-1.7000000000000002</v>
      </c>
      <c r="D23" s="2">
        <v>2545603</v>
      </c>
    </row>
    <row r="24" spans="1:4">
      <c r="A24" s="4" t="s">
        <v>25</v>
      </c>
      <c r="B24">
        <v>5.0999999999999996</v>
      </c>
      <c r="C24">
        <f t="shared" si="0"/>
        <v>-0.70000000000000018</v>
      </c>
      <c r="D24" s="2">
        <v>18006407</v>
      </c>
    </row>
    <row r="25" spans="1:4">
      <c r="A25" s="4" t="s">
        <v>26</v>
      </c>
      <c r="B25">
        <v>6.7</v>
      </c>
      <c r="C25">
        <f t="shared" si="0"/>
        <v>0.90000000000000036</v>
      </c>
      <c r="D25" s="2">
        <v>1315944</v>
      </c>
    </row>
    <row r="26" spans="1:4">
      <c r="A26" s="4" t="s">
        <v>27</v>
      </c>
      <c r="B26">
        <v>5.3</v>
      </c>
      <c r="C26">
        <f t="shared" si="0"/>
        <v>-0.5</v>
      </c>
      <c r="D26" s="2">
        <v>66689000</v>
      </c>
    </row>
    <row r="27" spans="1:4">
      <c r="A27" s="4" t="s">
        <v>28</v>
      </c>
      <c r="B27">
        <v>4.0999999999999996</v>
      </c>
      <c r="C27">
        <f t="shared" si="0"/>
        <v>-1.7000000000000002</v>
      </c>
      <c r="D27" s="2">
        <v>5779760</v>
      </c>
    </row>
    <row r="28" spans="1:4">
      <c r="A28" s="4" t="s">
        <v>29</v>
      </c>
      <c r="B28">
        <v>5.3</v>
      </c>
      <c r="C28">
        <f t="shared" si="0"/>
        <v>-0.5</v>
      </c>
      <c r="D28" s="2">
        <v>742737</v>
      </c>
    </row>
    <row r="29" spans="1:4">
      <c r="A29" s="4" t="s">
        <v>30</v>
      </c>
      <c r="B29">
        <v>4.7</v>
      </c>
      <c r="C29">
        <f t="shared" si="0"/>
        <v>-1.0999999999999996</v>
      </c>
      <c r="D29" s="2">
        <v>2155784</v>
      </c>
    </row>
    <row r="30" spans="1:4">
      <c r="A30" s="4" t="s">
        <v>31</v>
      </c>
      <c r="B30">
        <v>4.8</v>
      </c>
      <c r="C30">
        <f t="shared" si="0"/>
        <v>-1</v>
      </c>
      <c r="D30" s="2">
        <v>10427301</v>
      </c>
    </row>
    <row r="31" spans="1:4">
      <c r="A31" s="4" t="s">
        <v>32</v>
      </c>
      <c r="B31">
        <v>4.5</v>
      </c>
      <c r="C31">
        <f t="shared" si="0"/>
        <v>-1.2999999999999998</v>
      </c>
      <c r="D31" s="2">
        <v>38483957</v>
      </c>
    </row>
    <row r="32" spans="1:4">
      <c r="A32" s="4" t="s">
        <v>33</v>
      </c>
      <c r="B32">
        <v>4.3</v>
      </c>
      <c r="C32">
        <f t="shared" si="0"/>
        <v>-1.5</v>
      </c>
      <c r="D32" s="2">
        <v>23476640</v>
      </c>
    </row>
    <row r="33" spans="1:4">
      <c r="A33" s="4" t="s">
        <v>34</v>
      </c>
      <c r="B33">
        <v>4.0999999999999996</v>
      </c>
      <c r="C33">
        <f t="shared" si="0"/>
        <v>-1.7000000000000002</v>
      </c>
      <c r="D33" s="2">
        <v>1141166</v>
      </c>
    </row>
    <row r="34" spans="1:4">
      <c r="A34" s="4" t="s">
        <v>35</v>
      </c>
      <c r="B34">
        <v>5.5</v>
      </c>
      <c r="C34">
        <f t="shared" si="0"/>
        <v>-0.29999999999999982</v>
      </c>
      <c r="D34" s="2">
        <v>8502900</v>
      </c>
    </row>
    <row r="35" spans="1:4">
      <c r="A35" s="4" t="s">
        <v>36</v>
      </c>
      <c r="B35">
        <v>6.1</v>
      </c>
      <c r="C35">
        <f t="shared" si="0"/>
        <v>0.29999999999999982</v>
      </c>
      <c r="D35" s="2">
        <v>2875593</v>
      </c>
    </row>
    <row r="36" spans="1:4">
      <c r="A36" s="4" t="s">
        <v>37</v>
      </c>
      <c r="B36">
        <v>3.8</v>
      </c>
      <c r="C36">
        <f t="shared" si="0"/>
        <v>-2</v>
      </c>
      <c r="D36" s="2">
        <v>2063077</v>
      </c>
    </row>
    <row r="37" spans="1:4">
      <c r="A37" s="4" t="s">
        <v>38</v>
      </c>
      <c r="B37">
        <v>5.5</v>
      </c>
      <c r="C37">
        <f t="shared" si="0"/>
        <v>-0.29999999999999982</v>
      </c>
      <c r="D37" s="2">
        <v>46423064</v>
      </c>
    </row>
    <row r="38" spans="1:4">
      <c r="A38" s="4" t="s">
        <v>39</v>
      </c>
      <c r="B38">
        <v>3.7</v>
      </c>
      <c r="C38">
        <f t="shared" si="0"/>
        <v>-2.0999999999999996</v>
      </c>
      <c r="D38" s="2">
        <v>10553443</v>
      </c>
    </row>
    <row r="39" spans="1:4">
      <c r="A39" s="4" t="s">
        <v>40</v>
      </c>
      <c r="B39">
        <v>5.0999999999999996</v>
      </c>
      <c r="C39">
        <f t="shared" si="0"/>
        <v>-0.70000000000000018</v>
      </c>
      <c r="D39" s="2">
        <v>50801405</v>
      </c>
    </row>
    <row r="40" spans="1:4">
      <c r="A40" s="4" t="s">
        <v>41</v>
      </c>
      <c r="B40">
        <v>4.7</v>
      </c>
      <c r="C40">
        <f t="shared" si="0"/>
        <v>-1.0999999999999996</v>
      </c>
      <c r="D40" s="2">
        <v>445426</v>
      </c>
    </row>
    <row r="41" spans="1:4">
      <c r="A41" s="4" t="s">
        <v>42</v>
      </c>
      <c r="B41">
        <v>5.5</v>
      </c>
      <c r="C41">
        <f t="shared" si="0"/>
        <v>-0.29999999999999982</v>
      </c>
      <c r="D41" s="2">
        <v>525000</v>
      </c>
    </row>
    <row r="42" spans="1:4">
      <c r="A42" s="4" t="s">
        <v>43</v>
      </c>
      <c r="B42">
        <v>3.5</v>
      </c>
      <c r="C42">
        <f t="shared" si="0"/>
        <v>-2.2999999999999998</v>
      </c>
      <c r="D42" s="2">
        <v>4586353</v>
      </c>
    </row>
    <row r="43" spans="1:4">
      <c r="A43" s="4" t="s">
        <v>44</v>
      </c>
      <c r="B43">
        <v>6.7</v>
      </c>
      <c r="C43">
        <f t="shared" si="0"/>
        <v>0.90000000000000036</v>
      </c>
      <c r="D43" s="2">
        <v>1973700</v>
      </c>
    </row>
    <row r="44" spans="1:4">
      <c r="A44" s="4" t="s">
        <v>45</v>
      </c>
      <c r="B44">
        <v>4.0999999999999996</v>
      </c>
      <c r="C44">
        <f t="shared" si="0"/>
        <v>-1.7000000000000002</v>
      </c>
      <c r="D44" s="2">
        <v>92000</v>
      </c>
    </row>
    <row r="45" spans="1:4">
      <c r="A45" s="4" t="s">
        <v>46</v>
      </c>
      <c r="B45">
        <v>4.9000000000000004</v>
      </c>
      <c r="C45">
        <f t="shared" si="0"/>
        <v>-0.89999999999999947</v>
      </c>
      <c r="D45" s="2">
        <v>11262564</v>
      </c>
    </row>
    <row r="46" spans="1:4">
      <c r="A46" s="4" t="s">
        <v>47</v>
      </c>
      <c r="B46">
        <v>5.4</v>
      </c>
      <c r="C46">
        <f t="shared" si="0"/>
        <v>-0.39999999999999947</v>
      </c>
      <c r="D46" s="2">
        <v>9531712</v>
      </c>
    </row>
    <row r="47" spans="1:4">
      <c r="A47" s="4" t="s">
        <v>48</v>
      </c>
      <c r="B47">
        <v>3.5</v>
      </c>
      <c r="C47">
        <f t="shared" si="0"/>
        <v>-2.2999999999999998</v>
      </c>
      <c r="D47" s="2">
        <v>1261208</v>
      </c>
    </row>
    <row r="48" spans="1:4">
      <c r="A48" s="4" t="s">
        <v>49</v>
      </c>
      <c r="B48">
        <v>5.8</v>
      </c>
      <c r="C48">
        <f t="shared" si="0"/>
        <v>0</v>
      </c>
      <c r="D48" s="2">
        <v>2113077</v>
      </c>
    </row>
    <row r="49" spans="1:4">
      <c r="A49" s="4" t="s">
        <v>50</v>
      </c>
      <c r="B49">
        <v>6.3</v>
      </c>
      <c r="C49">
        <f t="shared" si="0"/>
        <v>0.5</v>
      </c>
      <c r="D49" s="2">
        <v>3720400</v>
      </c>
    </row>
    <row r="50" spans="1:4">
      <c r="A50" s="4" t="s">
        <v>51</v>
      </c>
      <c r="B50">
        <v>6.1</v>
      </c>
      <c r="C50">
        <f t="shared" si="0"/>
        <v>0.29999999999999982</v>
      </c>
      <c r="D50" s="2">
        <v>30770375</v>
      </c>
    </row>
    <row r="51" spans="1:4">
      <c r="A51" s="4" t="s">
        <v>52</v>
      </c>
      <c r="B51">
        <v>5.5</v>
      </c>
      <c r="C51">
        <f t="shared" si="0"/>
        <v>-0.29999999999999982</v>
      </c>
      <c r="D51" s="2">
        <v>1343000</v>
      </c>
    </row>
    <row r="52" spans="1:4">
      <c r="A52" s="4" t="s">
        <v>53</v>
      </c>
      <c r="B52">
        <v>6.1</v>
      </c>
      <c r="C52">
        <f t="shared" si="0"/>
        <v>0.29999999999999982</v>
      </c>
      <c r="D52" s="2">
        <v>4284889</v>
      </c>
    </row>
    <row r="53" spans="1:4">
      <c r="A53" s="4" t="s">
        <v>54</v>
      </c>
      <c r="B53">
        <v>6.1</v>
      </c>
      <c r="C53">
        <f t="shared" si="0"/>
        <v>0.29999999999999982</v>
      </c>
      <c r="D53" s="2">
        <v>9855571</v>
      </c>
    </row>
    <row r="54" spans="1:4">
      <c r="A54" s="4" t="s">
        <v>55</v>
      </c>
      <c r="B54">
        <v>5.5</v>
      </c>
      <c r="C54">
        <f t="shared" si="0"/>
        <v>-0.29999999999999982</v>
      </c>
      <c r="D54" s="2">
        <v>5426252</v>
      </c>
    </row>
    <row r="55" spans="1:4">
      <c r="A55" s="4" t="s">
        <v>56</v>
      </c>
      <c r="B55">
        <v>6.5</v>
      </c>
      <c r="C55">
        <f t="shared" si="0"/>
        <v>0.70000000000000018</v>
      </c>
      <c r="D55" s="2">
        <v>31068000</v>
      </c>
    </row>
    <row r="56" spans="1:4">
      <c r="A56" s="4" t="s">
        <v>57</v>
      </c>
      <c r="B56">
        <v>5.5</v>
      </c>
      <c r="C56">
        <f t="shared" si="0"/>
        <v>-0.29999999999999982</v>
      </c>
      <c r="D56" s="2">
        <v>4187161</v>
      </c>
    </row>
    <row r="57" spans="1:4">
      <c r="A57" s="4" t="s">
        <v>58</v>
      </c>
      <c r="B57">
        <v>4.2</v>
      </c>
      <c r="C57">
        <f t="shared" si="0"/>
        <v>-1.5999999999999996</v>
      </c>
      <c r="D57" s="2">
        <v>11238317</v>
      </c>
    </row>
    <row r="58" spans="1:4">
      <c r="A58" s="4" t="s">
        <v>59</v>
      </c>
      <c r="B58">
        <v>5.9</v>
      </c>
      <c r="C58">
        <f t="shared" si="0"/>
        <v>0.10000000000000053</v>
      </c>
      <c r="D58" s="2">
        <v>27000000</v>
      </c>
    </row>
    <row r="59" spans="1:4">
      <c r="A59" s="4" t="s">
        <v>60</v>
      </c>
      <c r="B59">
        <v>6.3</v>
      </c>
      <c r="C59">
        <f t="shared" si="0"/>
        <v>0.5</v>
      </c>
      <c r="D59" s="2">
        <v>10955000</v>
      </c>
    </row>
    <row r="60" spans="1:4">
      <c r="A60" s="4" t="s">
        <v>61</v>
      </c>
      <c r="B60">
        <v>6.4</v>
      </c>
      <c r="C60">
        <f t="shared" si="0"/>
        <v>0.60000000000000053</v>
      </c>
      <c r="D60" s="2">
        <v>19511000</v>
      </c>
    </row>
    <row r="61" spans="1:4">
      <c r="A61" s="4" t="s">
        <v>62</v>
      </c>
      <c r="B61">
        <v>3.9</v>
      </c>
      <c r="C61">
        <f t="shared" si="0"/>
        <v>-1.9</v>
      </c>
      <c r="D61" s="2">
        <v>3286936</v>
      </c>
    </row>
    <row r="62" spans="1:4">
      <c r="A62" s="4" t="s">
        <v>63</v>
      </c>
      <c r="B62">
        <v>5</v>
      </c>
      <c r="C62">
        <f t="shared" si="0"/>
        <v>-0.79999999999999982</v>
      </c>
      <c r="D62" s="2">
        <v>60674003</v>
      </c>
    </row>
    <row r="63" spans="1:4">
      <c r="A63" s="4" t="s">
        <v>64</v>
      </c>
      <c r="B63">
        <v>7</v>
      </c>
      <c r="C63">
        <f t="shared" si="0"/>
        <v>1.2000000000000002</v>
      </c>
      <c r="D63" s="2">
        <v>2067000</v>
      </c>
    </row>
    <row r="64" spans="1:4">
      <c r="A64" s="4" t="s">
        <v>65</v>
      </c>
      <c r="B64">
        <v>6.4</v>
      </c>
      <c r="C64">
        <f t="shared" si="0"/>
        <v>0.60000000000000053</v>
      </c>
      <c r="D64" s="2">
        <v>676872</v>
      </c>
    </row>
    <row r="65" spans="1:4">
      <c r="A65" s="4" t="s">
        <v>66</v>
      </c>
      <c r="B65">
        <v>7.5</v>
      </c>
      <c r="C65">
        <f t="shared" si="0"/>
        <v>1.7000000000000002</v>
      </c>
      <c r="D65" s="2">
        <v>13567338</v>
      </c>
    </row>
    <row r="66" spans="1:4">
      <c r="A66" s="4" t="s">
        <v>67</v>
      </c>
      <c r="B66">
        <v>7</v>
      </c>
      <c r="C66">
        <f t="shared" si="0"/>
        <v>1.2000000000000002</v>
      </c>
      <c r="D66" s="2">
        <v>54956900</v>
      </c>
    </row>
    <row r="67" spans="1:4">
      <c r="A67" s="4" t="s">
        <v>68</v>
      </c>
      <c r="B67">
        <v>4.3</v>
      </c>
      <c r="C67">
        <f t="shared" ref="C67:C130" si="1">B67-5.8</f>
        <v>-1.5</v>
      </c>
      <c r="D67" s="2">
        <v>190428</v>
      </c>
    </row>
    <row r="68" spans="1:4">
      <c r="A68" s="4" t="s">
        <v>69</v>
      </c>
      <c r="B68">
        <v>6.6</v>
      </c>
      <c r="C68">
        <f t="shared" si="1"/>
        <v>0.79999999999999982</v>
      </c>
      <c r="D68" s="2">
        <v>2069162</v>
      </c>
    </row>
    <row r="69" spans="1:4">
      <c r="A69" s="4" t="s">
        <v>70</v>
      </c>
      <c r="B69">
        <v>6.8</v>
      </c>
      <c r="C69">
        <f t="shared" si="1"/>
        <v>1</v>
      </c>
      <c r="D69" s="2">
        <v>79463663</v>
      </c>
    </row>
    <row r="70" spans="1:4">
      <c r="A70" s="4" t="s">
        <v>71</v>
      </c>
      <c r="B70">
        <v>6</v>
      </c>
      <c r="C70">
        <f t="shared" si="1"/>
        <v>0.20000000000000018</v>
      </c>
      <c r="D70" s="2">
        <v>7202198</v>
      </c>
    </row>
    <row r="71" spans="1:4">
      <c r="A71" s="4" t="s">
        <v>72</v>
      </c>
      <c r="B71">
        <v>6</v>
      </c>
      <c r="C71">
        <f t="shared" si="1"/>
        <v>0.20000000000000018</v>
      </c>
      <c r="D71" s="2">
        <v>2950210</v>
      </c>
    </row>
    <row r="72" spans="1:4">
      <c r="A72" s="4" t="s">
        <v>73</v>
      </c>
      <c r="B72">
        <v>6.4</v>
      </c>
      <c r="C72">
        <f t="shared" si="1"/>
        <v>0.60000000000000053</v>
      </c>
      <c r="D72" s="2">
        <v>7041599</v>
      </c>
    </row>
    <row r="73" spans="1:4">
      <c r="A73" s="4" t="s">
        <v>74</v>
      </c>
      <c r="B73">
        <v>5.2</v>
      </c>
      <c r="C73">
        <f t="shared" si="1"/>
        <v>-0.59999999999999964</v>
      </c>
      <c r="D73" s="2">
        <v>6377195</v>
      </c>
    </row>
    <row r="74" spans="1:4">
      <c r="A74" s="4" t="s">
        <v>75</v>
      </c>
      <c r="B74">
        <v>6.1</v>
      </c>
      <c r="C74">
        <f t="shared" si="1"/>
        <v>0.29999999999999982</v>
      </c>
      <c r="D74" s="2">
        <v>3081677</v>
      </c>
    </row>
    <row r="75" spans="1:4">
      <c r="A75" s="4" t="s">
        <v>76</v>
      </c>
      <c r="B75">
        <v>7.1</v>
      </c>
      <c r="C75">
        <f t="shared" si="1"/>
        <v>1.2999999999999998</v>
      </c>
      <c r="D75" s="2">
        <v>3929141</v>
      </c>
    </row>
    <row r="76" spans="1:4">
      <c r="A76" s="4" t="s">
        <v>77</v>
      </c>
      <c r="B76">
        <v>4.7</v>
      </c>
      <c r="C76">
        <f t="shared" si="1"/>
        <v>-1.0999999999999996</v>
      </c>
      <c r="D76" s="2">
        <v>1349667</v>
      </c>
    </row>
    <row r="77" spans="1:4">
      <c r="A77" s="4" t="s">
        <v>78</v>
      </c>
      <c r="B77">
        <v>7.5</v>
      </c>
      <c r="C77">
        <f t="shared" si="1"/>
        <v>1.7000000000000002</v>
      </c>
      <c r="D77" s="2">
        <v>3871643</v>
      </c>
    </row>
    <row r="78" spans="1:4">
      <c r="A78" s="4" t="s">
        <v>79</v>
      </c>
      <c r="B78">
        <v>5.4</v>
      </c>
      <c r="C78">
        <f t="shared" si="1"/>
        <v>-0.39999999999999947</v>
      </c>
      <c r="D78" s="2">
        <v>205338000</v>
      </c>
    </row>
    <row r="79" spans="1:4">
      <c r="A79" s="4" t="s">
        <v>82</v>
      </c>
      <c r="B79">
        <v>6.9</v>
      </c>
      <c r="C79">
        <f t="shared" si="1"/>
        <v>1.1000000000000005</v>
      </c>
      <c r="D79" s="2">
        <v>17322796</v>
      </c>
    </row>
    <row r="80" spans="1:4">
      <c r="A80" s="4" t="s">
        <v>80</v>
      </c>
      <c r="B80">
        <v>4.5</v>
      </c>
      <c r="C80">
        <f t="shared" si="1"/>
        <v>-1.2999999999999998</v>
      </c>
      <c r="D80" s="2">
        <v>1276267000</v>
      </c>
    </row>
    <row r="81" spans="1:4">
      <c r="A81" s="4" t="s">
        <v>81</v>
      </c>
      <c r="B81">
        <v>7</v>
      </c>
      <c r="C81">
        <f t="shared" si="1"/>
        <v>1.2000000000000002</v>
      </c>
      <c r="D81" s="2">
        <v>67959000</v>
      </c>
    </row>
    <row r="82" spans="1:4">
      <c r="A82" s="4" t="s">
        <v>83</v>
      </c>
      <c r="B82">
        <v>4.5999999999999996</v>
      </c>
      <c r="C82">
        <f t="shared" si="1"/>
        <v>-1.2000000000000002</v>
      </c>
      <c r="D82" s="2">
        <v>10982754</v>
      </c>
    </row>
    <row r="83" spans="1:4">
      <c r="A83" s="4" t="s">
        <v>86</v>
      </c>
      <c r="B83">
        <v>7.8</v>
      </c>
      <c r="C83">
        <f t="shared" si="1"/>
        <v>2</v>
      </c>
      <c r="D83" s="2">
        <v>16212000</v>
      </c>
    </row>
    <row r="84" spans="1:4">
      <c r="A84" s="4" t="s">
        <v>87</v>
      </c>
      <c r="B84">
        <v>5.9</v>
      </c>
      <c r="C84">
        <f t="shared" si="1"/>
        <v>0.10000000000000053</v>
      </c>
      <c r="D84" s="2">
        <v>10879829</v>
      </c>
    </row>
    <row r="85" spans="1:4">
      <c r="A85" s="4" t="s">
        <v>88</v>
      </c>
      <c r="B85">
        <v>4.8</v>
      </c>
      <c r="C85">
        <f t="shared" si="1"/>
        <v>-1</v>
      </c>
      <c r="D85" s="2">
        <v>1376049000</v>
      </c>
    </row>
    <row r="86" spans="1:4">
      <c r="A86" s="4" t="s">
        <v>89</v>
      </c>
      <c r="B86">
        <v>7</v>
      </c>
      <c r="C86">
        <f t="shared" si="1"/>
        <v>1.2000000000000002</v>
      </c>
      <c r="D86" s="2">
        <v>48663285</v>
      </c>
    </row>
    <row r="87" spans="1:4">
      <c r="A87" s="4" t="s">
        <v>90</v>
      </c>
      <c r="B87">
        <v>7.4</v>
      </c>
      <c r="C87">
        <f t="shared" si="1"/>
        <v>1.6000000000000005</v>
      </c>
      <c r="D87" s="2">
        <v>4503000</v>
      </c>
    </row>
    <row r="88" spans="1:4">
      <c r="A88" s="4" t="s">
        <v>91</v>
      </c>
      <c r="B88">
        <v>7.3</v>
      </c>
      <c r="C88">
        <f t="shared" si="1"/>
        <v>1.5</v>
      </c>
      <c r="D88" s="2">
        <v>20277597</v>
      </c>
    </row>
    <row r="89" spans="1:4">
      <c r="A89" s="4" t="s">
        <v>92</v>
      </c>
      <c r="B89">
        <v>6.2</v>
      </c>
      <c r="C89">
        <f t="shared" si="1"/>
        <v>0.40000000000000036</v>
      </c>
      <c r="D89" s="2">
        <v>2886026</v>
      </c>
    </row>
    <row r="90" spans="1:4">
      <c r="A90" s="4" t="s">
        <v>93</v>
      </c>
      <c r="B90">
        <v>6.6</v>
      </c>
      <c r="C90">
        <f t="shared" si="1"/>
        <v>0.79999999999999982</v>
      </c>
      <c r="D90" s="2">
        <v>40400000</v>
      </c>
    </row>
    <row r="91" spans="1:4">
      <c r="A91" s="4" t="s">
        <v>94</v>
      </c>
      <c r="B91">
        <v>5.4</v>
      </c>
      <c r="C91">
        <f t="shared" si="1"/>
        <v>-0.39999999999999947</v>
      </c>
      <c r="D91" s="2">
        <v>91162000</v>
      </c>
    </row>
    <row r="92" spans="1:4">
      <c r="A92" s="4" t="s">
        <v>95</v>
      </c>
      <c r="B92">
        <v>6.8</v>
      </c>
      <c r="C92">
        <f t="shared" si="1"/>
        <v>1</v>
      </c>
      <c r="D92" s="2">
        <v>255461700</v>
      </c>
    </row>
    <row r="93" spans="1:4">
      <c r="A93" s="4" t="s">
        <v>96</v>
      </c>
      <c r="B93">
        <v>5.6</v>
      </c>
      <c r="C93">
        <f t="shared" si="1"/>
        <v>-0.20000000000000018</v>
      </c>
      <c r="D93" s="2">
        <v>33848242</v>
      </c>
    </row>
    <row r="94" spans="1:4">
      <c r="A94" s="4" t="s">
        <v>97</v>
      </c>
      <c r="B94">
        <v>7</v>
      </c>
      <c r="C94">
        <f t="shared" si="1"/>
        <v>1.2000000000000002</v>
      </c>
      <c r="D94" s="2">
        <v>31151643</v>
      </c>
    </row>
    <row r="95" spans="1:4">
      <c r="A95" s="4" t="s">
        <v>99</v>
      </c>
      <c r="B95">
        <v>5.8</v>
      </c>
      <c r="C95">
        <f t="shared" si="1"/>
        <v>0</v>
      </c>
      <c r="D95" s="2">
        <v>2998600</v>
      </c>
    </row>
    <row r="96" spans="1:4">
      <c r="A96" s="4" t="s">
        <v>100</v>
      </c>
      <c r="B96">
        <v>7</v>
      </c>
      <c r="C96">
        <f t="shared" si="1"/>
        <v>1.2000000000000002</v>
      </c>
      <c r="D96" s="2">
        <v>14517176</v>
      </c>
    </row>
    <row r="97" spans="1:4">
      <c r="A97" s="4" t="s">
        <v>101</v>
      </c>
      <c r="B97">
        <v>6.1</v>
      </c>
      <c r="C97">
        <f t="shared" si="1"/>
        <v>0.29999999999999982</v>
      </c>
      <c r="D97" s="2">
        <v>119530753</v>
      </c>
    </row>
    <row r="98" spans="1:4">
      <c r="A98" s="4" t="s">
        <v>102</v>
      </c>
      <c r="B98">
        <v>6.8</v>
      </c>
      <c r="C98">
        <f t="shared" si="1"/>
        <v>1</v>
      </c>
      <c r="D98" s="2">
        <v>102580000</v>
      </c>
    </row>
    <row r="99" spans="1:4">
      <c r="A99" s="4" t="s">
        <v>103</v>
      </c>
      <c r="B99">
        <v>7.7</v>
      </c>
      <c r="C99">
        <f t="shared" si="1"/>
        <v>1.9000000000000004</v>
      </c>
      <c r="D99" s="2">
        <v>11410651</v>
      </c>
    </row>
    <row r="100" spans="1:4">
      <c r="A100" s="4" t="s">
        <v>105</v>
      </c>
      <c r="B100">
        <v>5.0999999999999996</v>
      </c>
      <c r="C100">
        <f t="shared" si="1"/>
        <v>-0.70000000000000018</v>
      </c>
      <c r="D100" s="2">
        <v>1475000</v>
      </c>
    </row>
    <row r="101" spans="1:4">
      <c r="A101" s="4" t="s">
        <v>106</v>
      </c>
      <c r="B101">
        <v>7.5</v>
      </c>
      <c r="C101">
        <f t="shared" si="1"/>
        <v>1.7000000000000002</v>
      </c>
      <c r="D101" s="2">
        <v>17138707</v>
      </c>
    </row>
    <row r="102" spans="1:4">
      <c r="A102" s="4" t="s">
        <v>107</v>
      </c>
      <c r="B102">
        <v>7.6</v>
      </c>
      <c r="C102">
        <f t="shared" si="1"/>
        <v>1.7999999999999998</v>
      </c>
      <c r="D102" s="2">
        <v>9980243</v>
      </c>
    </row>
    <row r="103" spans="1:4">
      <c r="A103" s="4" t="s">
        <v>108</v>
      </c>
      <c r="B103">
        <v>5.0999999999999996</v>
      </c>
      <c r="C103">
        <f t="shared" si="1"/>
        <v>-0.70000000000000018</v>
      </c>
      <c r="D103" s="2">
        <v>99465819</v>
      </c>
    </row>
    <row r="104" spans="1:4">
      <c r="A104" s="4" t="s">
        <v>110</v>
      </c>
      <c r="B104">
        <v>7.5</v>
      </c>
      <c r="C104">
        <f t="shared" si="1"/>
        <v>1.7000000000000002</v>
      </c>
      <c r="D104" s="2">
        <v>2913281</v>
      </c>
    </row>
    <row r="105" spans="1:4">
      <c r="A105" s="4" t="s">
        <v>111</v>
      </c>
      <c r="B105">
        <v>7.1</v>
      </c>
      <c r="C105">
        <f t="shared" si="1"/>
        <v>1.2999999999999998</v>
      </c>
      <c r="D105" s="2">
        <v>43417000</v>
      </c>
    </row>
    <row r="106" spans="1:4">
      <c r="A106" s="4" t="s">
        <v>112</v>
      </c>
      <c r="B106">
        <v>4.8</v>
      </c>
      <c r="C106">
        <f t="shared" si="1"/>
        <v>-1</v>
      </c>
      <c r="D106" s="2">
        <v>9498700</v>
      </c>
    </row>
    <row r="107" spans="1:4">
      <c r="A107" s="4" t="s">
        <v>113</v>
      </c>
      <c r="B107">
        <v>7.8</v>
      </c>
      <c r="C107">
        <f t="shared" si="1"/>
        <v>2</v>
      </c>
      <c r="D107" s="2">
        <v>23919000</v>
      </c>
    </row>
    <row r="108" spans="1:4">
      <c r="A108" s="4" t="s">
        <v>114</v>
      </c>
      <c r="B108">
        <v>7.7</v>
      </c>
      <c r="C108">
        <f t="shared" si="1"/>
        <v>1.9000000000000004</v>
      </c>
      <c r="D108" s="2">
        <v>16144000</v>
      </c>
    </row>
    <row r="109" spans="1:4">
      <c r="A109" s="4" t="s">
        <v>115</v>
      </c>
      <c r="B109">
        <v>5.3</v>
      </c>
      <c r="C109">
        <f t="shared" si="1"/>
        <v>-0.5</v>
      </c>
      <c r="D109" s="2">
        <v>7552318</v>
      </c>
    </row>
    <row r="110" spans="1:4">
      <c r="A110" s="4" t="s">
        <v>116</v>
      </c>
      <c r="B110">
        <v>6.8</v>
      </c>
      <c r="C110">
        <f t="shared" si="1"/>
        <v>1</v>
      </c>
      <c r="D110" s="2">
        <v>8249574</v>
      </c>
    </row>
    <row r="111" spans="1:4">
      <c r="A111" s="4" t="s">
        <v>117</v>
      </c>
      <c r="B111">
        <v>5.7</v>
      </c>
      <c r="C111">
        <f t="shared" si="1"/>
        <v>-9.9999999999999645E-2</v>
      </c>
      <c r="D111" s="2">
        <v>16407000</v>
      </c>
    </row>
    <row r="112" spans="1:4">
      <c r="A112" s="4" t="s">
        <v>118</v>
      </c>
      <c r="B112">
        <v>6.9</v>
      </c>
      <c r="C112">
        <f t="shared" si="1"/>
        <v>1.1000000000000005</v>
      </c>
      <c r="D112" s="2">
        <v>4067564</v>
      </c>
    </row>
    <row r="113" spans="1:4">
      <c r="A113" s="4" t="s">
        <v>119</v>
      </c>
      <c r="B113">
        <v>5.7</v>
      </c>
      <c r="C113">
        <f t="shared" si="1"/>
        <v>-9.9999999999999645E-2</v>
      </c>
      <c r="D113" s="2">
        <v>24692144</v>
      </c>
    </row>
    <row r="114" spans="1:4">
      <c r="A114" s="4" t="s">
        <v>120</v>
      </c>
      <c r="B114">
        <v>4.3</v>
      </c>
      <c r="C114">
        <f t="shared" si="1"/>
        <v>-1.5</v>
      </c>
      <c r="D114" s="2">
        <v>91700000</v>
      </c>
    </row>
    <row r="115" spans="1:4">
      <c r="A115" s="4" t="s">
        <v>121</v>
      </c>
      <c r="B115">
        <v>7.8</v>
      </c>
      <c r="C115">
        <f t="shared" si="1"/>
        <v>2</v>
      </c>
      <c r="D115" s="2">
        <v>199085847</v>
      </c>
    </row>
    <row r="116" spans="1:4">
      <c r="A116" s="4" t="s">
        <v>122</v>
      </c>
      <c r="B116">
        <v>5.9</v>
      </c>
      <c r="C116">
        <f t="shared" si="1"/>
        <v>0.10000000000000053</v>
      </c>
      <c r="D116" s="2">
        <v>51820000</v>
      </c>
    </row>
    <row r="117" spans="1:4">
      <c r="A117" s="4" t="s">
        <v>123</v>
      </c>
      <c r="B117">
        <v>5.2</v>
      </c>
      <c r="C117">
        <f t="shared" si="1"/>
        <v>-0.59999999999999964</v>
      </c>
      <c r="D117" s="2">
        <v>9754830</v>
      </c>
    </row>
    <row r="118" spans="1:4">
      <c r="A118" s="4" t="s">
        <v>124</v>
      </c>
      <c r="B118">
        <v>6.7</v>
      </c>
      <c r="C118">
        <f t="shared" si="1"/>
        <v>0.90000000000000036</v>
      </c>
      <c r="D118" s="2">
        <v>735554</v>
      </c>
    </row>
    <row r="119" spans="1:4">
      <c r="A119" s="4" t="s">
        <v>125</v>
      </c>
      <c r="B119">
        <v>6.5</v>
      </c>
      <c r="C119">
        <f t="shared" si="1"/>
        <v>0.70000000000000018</v>
      </c>
      <c r="D119" s="2">
        <v>146600000</v>
      </c>
    </row>
    <row r="120" spans="1:4">
      <c r="A120" s="4" t="s">
        <v>126</v>
      </c>
      <c r="B120">
        <v>7.2</v>
      </c>
      <c r="C120">
        <f t="shared" si="1"/>
        <v>1.4000000000000004</v>
      </c>
      <c r="D120" s="2">
        <v>6190280</v>
      </c>
    </row>
    <row r="121" spans="1:4">
      <c r="A121" s="4" t="s">
        <v>127</v>
      </c>
      <c r="B121">
        <v>6.7</v>
      </c>
      <c r="C121">
        <f t="shared" si="1"/>
        <v>0.90000000000000036</v>
      </c>
      <c r="D121" s="2">
        <v>1882450</v>
      </c>
    </row>
    <row r="122" spans="1:4">
      <c r="A122" s="4" t="s">
        <v>128</v>
      </c>
      <c r="B122">
        <v>6.6</v>
      </c>
      <c r="C122">
        <f t="shared" si="1"/>
        <v>0.79999999999999982</v>
      </c>
      <c r="D122" s="2">
        <v>15806675</v>
      </c>
    </row>
    <row r="123" spans="1:4">
      <c r="A123" s="4" t="s">
        <v>129</v>
      </c>
      <c r="B123">
        <v>4.8</v>
      </c>
      <c r="C123">
        <f t="shared" si="1"/>
        <v>-1</v>
      </c>
      <c r="D123" s="2">
        <v>17693500</v>
      </c>
    </row>
    <row r="124" spans="1:4">
      <c r="A124" s="4" t="s">
        <v>130</v>
      </c>
      <c r="B124">
        <v>7.1</v>
      </c>
      <c r="C124">
        <f t="shared" si="1"/>
        <v>1.2999999999999998</v>
      </c>
      <c r="D124" s="2">
        <v>6000000</v>
      </c>
    </row>
    <row r="125" spans="1:4">
      <c r="A125" s="4" t="s">
        <v>131</v>
      </c>
      <c r="B125">
        <v>7</v>
      </c>
      <c r="C125">
        <f t="shared" si="1"/>
        <v>1.2000000000000002</v>
      </c>
      <c r="D125" s="2">
        <v>4467000</v>
      </c>
    </row>
    <row r="126" spans="1:4">
      <c r="A126" s="4" t="s">
        <v>132</v>
      </c>
      <c r="B126">
        <v>7.1</v>
      </c>
      <c r="C126">
        <f t="shared" si="1"/>
        <v>1.2999999999999998</v>
      </c>
      <c r="D126" s="2">
        <v>22434363</v>
      </c>
    </row>
    <row r="127" spans="1:4">
      <c r="A127" s="4" t="s">
        <v>133</v>
      </c>
      <c r="B127">
        <v>7.3</v>
      </c>
      <c r="C127">
        <f t="shared" si="1"/>
        <v>1.5</v>
      </c>
      <c r="D127" s="2">
        <v>1201542</v>
      </c>
    </row>
    <row r="128" spans="1:4">
      <c r="A128" s="4" t="s">
        <v>134</v>
      </c>
      <c r="B128">
        <v>6.9</v>
      </c>
      <c r="C128">
        <f t="shared" si="1"/>
        <v>1.1000000000000005</v>
      </c>
      <c r="D128" s="2">
        <v>22534532</v>
      </c>
    </row>
    <row r="129" spans="1:4">
      <c r="A129" s="4" t="s">
        <v>135</v>
      </c>
      <c r="B129">
        <v>6.2</v>
      </c>
      <c r="C129">
        <f t="shared" si="1"/>
        <v>0.40000000000000036</v>
      </c>
      <c r="D129" s="2">
        <v>79200000</v>
      </c>
    </row>
    <row r="130" spans="1:4">
      <c r="A130" s="4" t="s">
        <v>136</v>
      </c>
      <c r="B130">
        <v>7.5</v>
      </c>
      <c r="C130">
        <f t="shared" si="1"/>
        <v>1.7000000000000002</v>
      </c>
      <c r="D130" s="2">
        <v>26494504</v>
      </c>
    </row>
    <row r="131" spans="1:4">
      <c r="A131" s="4" t="s">
        <v>137</v>
      </c>
      <c r="B131">
        <v>5.9</v>
      </c>
      <c r="C131">
        <f t="shared" ref="C131:C163" si="2">B131-5.8</f>
        <v>0.10000000000000053</v>
      </c>
      <c r="D131" s="2">
        <v>6167237</v>
      </c>
    </row>
    <row r="132" spans="1:4">
      <c r="A132" s="4" t="s">
        <v>138</v>
      </c>
      <c r="B132">
        <v>6.4</v>
      </c>
      <c r="C132">
        <f t="shared" si="2"/>
        <v>0.60000000000000053</v>
      </c>
      <c r="D132" s="2">
        <v>6783272</v>
      </c>
    </row>
    <row r="133" spans="1:4">
      <c r="A133" s="4" t="s">
        <v>139</v>
      </c>
      <c r="B133">
        <v>7.6</v>
      </c>
      <c r="C133">
        <f t="shared" si="2"/>
        <v>1.7999999999999998</v>
      </c>
      <c r="D133" s="2">
        <v>42539010</v>
      </c>
    </row>
    <row r="134" spans="1:4">
      <c r="A134" s="4" t="s">
        <v>141</v>
      </c>
      <c r="B134">
        <v>7</v>
      </c>
      <c r="C134">
        <f t="shared" si="2"/>
        <v>1.2000000000000002</v>
      </c>
      <c r="D134" s="2">
        <v>182202000</v>
      </c>
    </row>
    <row r="135" spans="1:4">
      <c r="A135" s="4" t="s">
        <v>142</v>
      </c>
      <c r="B135">
        <v>7.1</v>
      </c>
      <c r="C135">
        <f t="shared" si="2"/>
        <v>1.2999999999999998</v>
      </c>
      <c r="D135" s="2">
        <v>8610000</v>
      </c>
    </row>
    <row r="136" spans="1:4">
      <c r="A136" s="4" t="s">
        <v>143</v>
      </c>
      <c r="B136">
        <v>7.5</v>
      </c>
      <c r="C136">
        <f t="shared" si="2"/>
        <v>1.7000000000000002</v>
      </c>
      <c r="D136" s="2">
        <v>171700000</v>
      </c>
    </row>
    <row r="137" spans="1:4">
      <c r="A137" s="4" t="s">
        <v>144</v>
      </c>
      <c r="B137">
        <v>7.5</v>
      </c>
      <c r="C137">
        <f t="shared" si="2"/>
        <v>1.7000000000000002</v>
      </c>
      <c r="D137" s="2">
        <v>8746128</v>
      </c>
    </row>
    <row r="138" spans="1:4">
      <c r="A138" s="4" t="s">
        <v>145</v>
      </c>
      <c r="B138">
        <v>7.5</v>
      </c>
      <c r="C138">
        <f t="shared" si="2"/>
        <v>1.7000000000000002</v>
      </c>
      <c r="D138" s="2">
        <v>45010056</v>
      </c>
    </row>
    <row r="139" spans="1:4">
      <c r="A139" s="4" t="s">
        <v>146</v>
      </c>
      <c r="B139" s="3">
        <v>5.0999999999999996</v>
      </c>
      <c r="C139">
        <f t="shared" si="2"/>
        <v>-0.70000000000000018</v>
      </c>
      <c r="D139" s="2">
        <v>6803699</v>
      </c>
    </row>
    <row r="140" spans="1:4">
      <c r="A140" s="4" t="s">
        <v>147</v>
      </c>
      <c r="B140">
        <v>6.9</v>
      </c>
      <c r="C140">
        <f t="shared" si="2"/>
        <v>1.1000000000000005</v>
      </c>
      <c r="D140" s="2">
        <v>7059653</v>
      </c>
    </row>
    <row r="141" spans="1:4">
      <c r="A141" s="4" t="s">
        <v>148</v>
      </c>
      <c r="B141">
        <v>6.5</v>
      </c>
      <c r="C141">
        <f t="shared" si="2"/>
        <v>0.70000000000000018</v>
      </c>
      <c r="D141" s="2">
        <v>37873253</v>
      </c>
    </row>
    <row r="142" spans="1:4">
      <c r="A142" s="4" t="s">
        <v>149</v>
      </c>
      <c r="B142">
        <v>7.8</v>
      </c>
      <c r="C142">
        <f t="shared" si="2"/>
        <v>2</v>
      </c>
      <c r="D142" s="2">
        <v>4709000</v>
      </c>
    </row>
    <row r="143" spans="1:4">
      <c r="A143" s="4" t="s">
        <v>150</v>
      </c>
      <c r="B143">
        <v>6.3</v>
      </c>
      <c r="C143">
        <f t="shared" si="2"/>
        <v>0.5</v>
      </c>
      <c r="D143" s="2">
        <v>4662446</v>
      </c>
    </row>
    <row r="144" spans="1:4">
      <c r="A144" s="4" t="s">
        <v>151</v>
      </c>
      <c r="B144">
        <v>8.5</v>
      </c>
      <c r="C144">
        <f t="shared" si="2"/>
        <v>2.7</v>
      </c>
      <c r="D144" s="2">
        <v>13670084</v>
      </c>
    </row>
    <row r="145" spans="1:4">
      <c r="A145" s="4" t="s">
        <v>152</v>
      </c>
      <c r="B145">
        <v>8.1999999999999993</v>
      </c>
      <c r="C145">
        <f t="shared" si="2"/>
        <v>2.3999999999999995</v>
      </c>
      <c r="D145" s="2">
        <v>81680000</v>
      </c>
    </row>
    <row r="146" spans="1:4">
      <c r="A146" s="4" t="s">
        <v>153</v>
      </c>
      <c r="B146">
        <v>7.1</v>
      </c>
      <c r="C146">
        <f t="shared" si="2"/>
        <v>1.2999999999999998</v>
      </c>
      <c r="D146" s="2">
        <v>51486253</v>
      </c>
    </row>
    <row r="147" spans="1:4">
      <c r="A147" s="4" t="s">
        <v>154</v>
      </c>
      <c r="B147">
        <v>6.9</v>
      </c>
      <c r="C147">
        <f t="shared" si="2"/>
        <v>1.1000000000000005</v>
      </c>
      <c r="D147" s="2">
        <v>11178921</v>
      </c>
    </row>
    <row r="148" spans="1:4">
      <c r="A148" s="4" t="s">
        <v>155</v>
      </c>
      <c r="B148">
        <v>8</v>
      </c>
      <c r="C148">
        <f t="shared" si="2"/>
        <v>2.2000000000000002</v>
      </c>
      <c r="D148" s="2">
        <v>15458332</v>
      </c>
    </row>
    <row r="149" spans="1:4">
      <c r="A149" s="4" t="s">
        <v>156</v>
      </c>
      <c r="B149">
        <v>8.8000000000000007</v>
      </c>
      <c r="C149">
        <f t="shared" si="2"/>
        <v>3.0000000000000009</v>
      </c>
      <c r="D149" s="2">
        <v>12973808</v>
      </c>
    </row>
    <row r="150" spans="1:4">
      <c r="A150" s="4" t="s">
        <v>157</v>
      </c>
      <c r="B150">
        <v>6.3</v>
      </c>
      <c r="C150">
        <f t="shared" si="2"/>
        <v>0.5</v>
      </c>
      <c r="D150" s="2">
        <v>31576400</v>
      </c>
    </row>
    <row r="151" spans="1:4">
      <c r="A151" s="4" t="s">
        <v>158</v>
      </c>
      <c r="B151">
        <v>6.7</v>
      </c>
      <c r="C151">
        <f t="shared" si="2"/>
        <v>0.90000000000000036</v>
      </c>
      <c r="D151" s="2">
        <v>6380803</v>
      </c>
    </row>
    <row r="152" spans="1:4">
      <c r="A152" s="4" t="s">
        <v>159</v>
      </c>
      <c r="B152">
        <v>5.8</v>
      </c>
      <c r="C152">
        <f t="shared" si="2"/>
        <v>0</v>
      </c>
      <c r="D152" s="2">
        <v>17064854</v>
      </c>
    </row>
    <row r="153" spans="1:4">
      <c r="A153" s="4" t="s">
        <v>160</v>
      </c>
      <c r="B153">
        <v>6.2</v>
      </c>
      <c r="C153">
        <f t="shared" si="2"/>
        <v>0.40000000000000036</v>
      </c>
      <c r="D153" s="2">
        <v>5171943</v>
      </c>
    </row>
    <row r="154" spans="1:4">
      <c r="A154" s="4" t="s">
        <v>161</v>
      </c>
      <c r="B154">
        <v>6.1</v>
      </c>
      <c r="C154">
        <f t="shared" si="2"/>
        <v>0.29999999999999982</v>
      </c>
      <c r="D154" s="2">
        <v>25408000</v>
      </c>
    </row>
    <row r="155" spans="1:4">
      <c r="A155" s="4" t="s">
        <v>162</v>
      </c>
      <c r="B155">
        <v>7.8</v>
      </c>
      <c r="C155">
        <f t="shared" si="2"/>
        <v>2</v>
      </c>
      <c r="D155" s="2">
        <v>10604000</v>
      </c>
    </row>
    <row r="156" spans="1:4">
      <c r="A156" s="4" t="s">
        <v>163</v>
      </c>
      <c r="B156">
        <v>7.5</v>
      </c>
      <c r="C156">
        <f t="shared" si="2"/>
        <v>1.7000000000000002</v>
      </c>
      <c r="D156" s="2">
        <v>1693398</v>
      </c>
    </row>
    <row r="157" spans="1:4">
      <c r="A157" s="4" t="s">
        <v>164</v>
      </c>
      <c r="B157">
        <v>7.3</v>
      </c>
      <c r="C157">
        <f t="shared" si="2"/>
        <v>1.5</v>
      </c>
      <c r="D157" s="2">
        <v>31416000</v>
      </c>
    </row>
    <row r="158" spans="1:4">
      <c r="A158" s="4" t="s">
        <v>165</v>
      </c>
      <c r="B158">
        <v>7.9</v>
      </c>
      <c r="C158">
        <f t="shared" si="2"/>
        <v>2.1000000000000005</v>
      </c>
      <c r="D158" s="2">
        <v>37056169</v>
      </c>
    </row>
    <row r="159" spans="1:4">
      <c r="A159" s="4" t="s">
        <v>166</v>
      </c>
      <c r="B159">
        <v>4.3</v>
      </c>
      <c r="C159">
        <f t="shared" si="2"/>
        <v>-1.5</v>
      </c>
      <c r="D159" s="2">
        <v>6411776</v>
      </c>
    </row>
    <row r="160" spans="1:4">
      <c r="A160" s="4" t="s">
        <v>167</v>
      </c>
      <c r="B160">
        <v>7.6</v>
      </c>
      <c r="C160">
        <f t="shared" si="2"/>
        <v>1.7999999999999998</v>
      </c>
      <c r="D160" s="2">
        <v>24383301</v>
      </c>
    </row>
    <row r="161" spans="1:4">
      <c r="A161" s="4" t="s">
        <v>169</v>
      </c>
      <c r="B161">
        <v>8</v>
      </c>
      <c r="C161">
        <f t="shared" si="2"/>
        <v>2.2000000000000002</v>
      </c>
      <c r="D161" s="2">
        <v>40235000</v>
      </c>
    </row>
    <row r="162" spans="1:4">
      <c r="A162" s="4" t="s">
        <v>170</v>
      </c>
      <c r="B162">
        <v>7.8</v>
      </c>
      <c r="C162">
        <f t="shared" si="2"/>
        <v>2</v>
      </c>
      <c r="D162" s="1">
        <v>32564342</v>
      </c>
    </row>
    <row r="163" spans="1:4">
      <c r="A163" s="4" t="s">
        <v>171</v>
      </c>
      <c r="B163">
        <v>7.7</v>
      </c>
      <c r="C163">
        <f t="shared" si="2"/>
        <v>1.9000000000000004</v>
      </c>
      <c r="D163" s="1">
        <v>24895000</v>
      </c>
    </row>
    <row r="165" spans="1:4">
      <c r="A165" s="4"/>
    </row>
    <row r="169" spans="1:4">
      <c r="A169" s="4"/>
    </row>
    <row r="171" spans="1:4">
      <c r="A171" t="s">
        <v>179</v>
      </c>
      <c r="B171" t="s">
        <v>233</v>
      </c>
      <c r="C171" t="s">
        <v>234</v>
      </c>
      <c r="D171" t="s">
        <v>1</v>
      </c>
    </row>
    <row r="172" spans="1:4">
      <c r="A172" t="s">
        <v>94</v>
      </c>
      <c r="B172">
        <v>5.4</v>
      </c>
      <c r="C172">
        <f>B172-5.9</f>
        <v>-0.5</v>
      </c>
      <c r="D172">
        <v>91162000</v>
      </c>
    </row>
    <row r="173" spans="1:4">
      <c r="A173" t="s">
        <v>51</v>
      </c>
      <c r="B173">
        <v>6.1</v>
      </c>
      <c r="C173">
        <f t="shared" ref="C173:C192" si="3">B173-5.9</f>
        <v>0.19999999999999929</v>
      </c>
      <c r="D173">
        <v>30770375</v>
      </c>
    </row>
    <row r="174" spans="1:4">
      <c r="A174" t="s">
        <v>47</v>
      </c>
      <c r="B174">
        <v>5.4</v>
      </c>
      <c r="C174">
        <f t="shared" si="3"/>
        <v>-0.5</v>
      </c>
      <c r="D174">
        <v>9531712</v>
      </c>
    </row>
    <row r="175" spans="1:4">
      <c r="A175" t="s">
        <v>35</v>
      </c>
      <c r="B175">
        <v>5.5</v>
      </c>
      <c r="C175">
        <f t="shared" si="3"/>
        <v>-0.40000000000000036</v>
      </c>
      <c r="D175">
        <v>8502900</v>
      </c>
    </row>
    <row r="176" spans="1:4">
      <c r="A176" t="s">
        <v>159</v>
      </c>
      <c r="B176">
        <v>5.8</v>
      </c>
      <c r="C176">
        <f t="shared" si="3"/>
        <v>-0.10000000000000053</v>
      </c>
      <c r="D176">
        <v>17064854</v>
      </c>
    </row>
    <row r="177" spans="1:4">
      <c r="A177" t="s">
        <v>165</v>
      </c>
      <c r="B177">
        <v>7.9</v>
      </c>
      <c r="C177">
        <f t="shared" si="3"/>
        <v>2</v>
      </c>
      <c r="D177">
        <v>37056169</v>
      </c>
    </row>
    <row r="178" spans="1:4">
      <c r="A178" t="s">
        <v>135</v>
      </c>
      <c r="B178">
        <v>6.2</v>
      </c>
      <c r="C178">
        <f t="shared" si="3"/>
        <v>0.29999999999999982</v>
      </c>
      <c r="D178">
        <v>79200000</v>
      </c>
    </row>
    <row r="179" spans="1:4">
      <c r="A179" t="s">
        <v>70</v>
      </c>
      <c r="B179">
        <v>6.8</v>
      </c>
      <c r="C179">
        <f t="shared" si="3"/>
        <v>0.89999999999999947</v>
      </c>
      <c r="D179">
        <v>79463663</v>
      </c>
    </row>
    <row r="180" spans="1:4">
      <c r="A180" t="s">
        <v>178</v>
      </c>
      <c r="B180">
        <v>4.0999999999999996</v>
      </c>
      <c r="C180">
        <f t="shared" si="3"/>
        <v>-1.8000000000000007</v>
      </c>
      <c r="D180">
        <v>5779760</v>
      </c>
    </row>
    <row r="181" spans="1:4">
      <c r="A181" t="s">
        <v>62</v>
      </c>
      <c r="B181">
        <v>3.9</v>
      </c>
      <c r="C181">
        <f t="shared" si="3"/>
        <v>-2.0000000000000004</v>
      </c>
      <c r="D181">
        <v>3286936</v>
      </c>
    </row>
    <row r="182" spans="1:4">
      <c r="A182" t="s">
        <v>161</v>
      </c>
      <c r="B182">
        <v>6.1</v>
      </c>
      <c r="C182">
        <f t="shared" si="3"/>
        <v>0.19999999999999929</v>
      </c>
      <c r="D182">
        <v>25408000</v>
      </c>
    </row>
    <row r="183" spans="1:4">
      <c r="A183" t="s">
        <v>24</v>
      </c>
      <c r="B183">
        <v>4.0999999999999996</v>
      </c>
      <c r="C183">
        <f t="shared" si="3"/>
        <v>-1.8000000000000007</v>
      </c>
      <c r="D183">
        <v>2545603</v>
      </c>
    </row>
    <row r="184" spans="1:4">
      <c r="A184" t="s">
        <v>52</v>
      </c>
      <c r="B184">
        <v>5.5</v>
      </c>
      <c r="C184">
        <f t="shared" si="3"/>
        <v>-0.40000000000000036</v>
      </c>
      <c r="D184">
        <v>1343000</v>
      </c>
    </row>
    <row r="185" spans="1:4">
      <c r="A185" t="s">
        <v>166</v>
      </c>
      <c r="B185">
        <v>4.3</v>
      </c>
      <c r="C185">
        <f t="shared" si="3"/>
        <v>-1.6000000000000005</v>
      </c>
      <c r="D185">
        <v>6411776</v>
      </c>
    </row>
    <row r="186" spans="1:4">
      <c r="A186" t="s">
        <v>93</v>
      </c>
      <c r="B186">
        <v>6.6</v>
      </c>
      <c r="C186">
        <f t="shared" si="3"/>
        <v>0.69999999999999929</v>
      </c>
      <c r="D186">
        <v>40400000</v>
      </c>
    </row>
    <row r="187" spans="1:4">
      <c r="A187" t="s">
        <v>180</v>
      </c>
      <c r="B187">
        <v>8</v>
      </c>
      <c r="C187">
        <f t="shared" si="3"/>
        <v>2.0999999999999996</v>
      </c>
      <c r="D187">
        <v>40235000</v>
      </c>
    </row>
    <row r="188" spans="1:4">
      <c r="A188" t="s">
        <v>96</v>
      </c>
      <c r="B188">
        <v>5.6</v>
      </c>
      <c r="C188">
        <f t="shared" si="3"/>
        <v>-0.30000000000000071</v>
      </c>
      <c r="D188">
        <v>33848242</v>
      </c>
    </row>
    <row r="189" spans="1:4">
      <c r="A189" t="s">
        <v>83</v>
      </c>
      <c r="B189">
        <v>4.5999999999999996</v>
      </c>
      <c r="C189">
        <f t="shared" si="3"/>
        <v>-1.3000000000000007</v>
      </c>
      <c r="D189">
        <v>10982754</v>
      </c>
    </row>
    <row r="190" spans="1:4">
      <c r="A190" t="s">
        <v>118</v>
      </c>
      <c r="B190">
        <v>6.9</v>
      </c>
      <c r="C190">
        <f t="shared" si="3"/>
        <v>1</v>
      </c>
      <c r="D190">
        <v>4067564</v>
      </c>
    </row>
    <row r="191" spans="1:4">
      <c r="A191" t="s">
        <v>100</v>
      </c>
      <c r="B191">
        <v>7</v>
      </c>
      <c r="C191">
        <f t="shared" si="3"/>
        <v>1.0999999999999996</v>
      </c>
      <c r="D191">
        <v>14517176</v>
      </c>
    </row>
    <row r="192" spans="1:4">
      <c r="A192" t="s">
        <v>151</v>
      </c>
      <c r="B192">
        <v>8.5</v>
      </c>
      <c r="C192">
        <f t="shared" si="3"/>
        <v>2.5999999999999996</v>
      </c>
      <c r="D192">
        <v>13670084</v>
      </c>
    </row>
    <row r="194" spans="1:4">
      <c r="A194" t="s">
        <v>238</v>
      </c>
      <c r="B194">
        <f>AVERAGE(B172:B192)</f>
        <v>5.9190476190476184</v>
      </c>
    </row>
    <row r="200" spans="1:4">
      <c r="A200" t="s">
        <v>197</v>
      </c>
    </row>
    <row r="201" spans="1:4">
      <c r="A201" t="s">
        <v>0</v>
      </c>
      <c r="B201" t="s">
        <v>233</v>
      </c>
      <c r="C201" t="s">
        <v>234</v>
      </c>
      <c r="D201" t="s">
        <v>1</v>
      </c>
    </row>
    <row r="202" spans="1:4">
      <c r="A202" t="s">
        <v>111</v>
      </c>
      <c r="B202">
        <v>7.1</v>
      </c>
      <c r="C202">
        <f>B202-6.6</f>
        <v>0.5</v>
      </c>
      <c r="D202">
        <v>43417000</v>
      </c>
    </row>
    <row r="203" spans="1:4">
      <c r="A203" t="s">
        <v>103</v>
      </c>
      <c r="B203">
        <v>7.7</v>
      </c>
      <c r="C203">
        <f t="shared" ref="C203:C212" si="4">B203-6.6</f>
        <v>1.1000000000000005</v>
      </c>
      <c r="D203">
        <v>11410651</v>
      </c>
    </row>
    <row r="204" spans="1:4">
      <c r="A204" t="s">
        <v>79</v>
      </c>
      <c r="B204">
        <v>5.4</v>
      </c>
      <c r="C204">
        <f t="shared" si="4"/>
        <v>-1.1999999999999993</v>
      </c>
      <c r="D204">
        <v>205338000</v>
      </c>
    </row>
    <row r="205" spans="1:4">
      <c r="A205" t="s">
        <v>25</v>
      </c>
      <c r="B205">
        <v>5.0999999999999996</v>
      </c>
      <c r="C205">
        <f t="shared" si="4"/>
        <v>-1.5</v>
      </c>
      <c r="D205">
        <v>18006407</v>
      </c>
    </row>
    <row r="206" spans="1:4">
      <c r="A206" t="s">
        <v>89</v>
      </c>
      <c r="B206">
        <v>7</v>
      </c>
      <c r="C206">
        <f t="shared" si="4"/>
        <v>0.40000000000000036</v>
      </c>
      <c r="D206">
        <v>48663285</v>
      </c>
    </row>
    <row r="207" spans="1:4">
      <c r="A207" t="s">
        <v>114</v>
      </c>
      <c r="B207">
        <v>7.7</v>
      </c>
      <c r="C207">
        <f t="shared" si="4"/>
        <v>1.1000000000000005</v>
      </c>
      <c r="D207">
        <v>16144000</v>
      </c>
    </row>
    <row r="208" spans="1:4">
      <c r="A208" t="s">
        <v>124</v>
      </c>
      <c r="B208">
        <v>6.7</v>
      </c>
      <c r="C208">
        <f t="shared" si="4"/>
        <v>0.10000000000000053</v>
      </c>
      <c r="D208">
        <v>735554</v>
      </c>
    </row>
    <row r="209" spans="1:4">
      <c r="A209" t="s">
        <v>138</v>
      </c>
      <c r="B209">
        <v>6.4</v>
      </c>
      <c r="C209">
        <f t="shared" si="4"/>
        <v>-0.19999999999999929</v>
      </c>
      <c r="D209">
        <v>6783272</v>
      </c>
    </row>
    <row r="210" spans="1:4">
      <c r="A210" t="s">
        <v>97</v>
      </c>
      <c r="B210">
        <v>7</v>
      </c>
      <c r="C210">
        <f t="shared" si="4"/>
        <v>0.40000000000000036</v>
      </c>
      <c r="D210">
        <v>31151643</v>
      </c>
    </row>
    <row r="211" spans="1:4">
      <c r="A211" t="s">
        <v>23</v>
      </c>
      <c r="B211">
        <v>5.2</v>
      </c>
      <c r="C211">
        <f t="shared" si="4"/>
        <v>-1.3999999999999995</v>
      </c>
      <c r="D211">
        <v>3324460</v>
      </c>
    </row>
    <row r="212" spans="1:4">
      <c r="A212" t="s">
        <v>164</v>
      </c>
      <c r="B212">
        <v>7.3</v>
      </c>
      <c r="C212">
        <f t="shared" si="4"/>
        <v>0.70000000000000018</v>
      </c>
      <c r="D212">
        <v>31416000</v>
      </c>
    </row>
    <row r="214" spans="1:4">
      <c r="A214" t="s">
        <v>239</v>
      </c>
      <c r="B214">
        <f>AVERAGE(B202:B212)</f>
        <v>6.6000000000000005</v>
      </c>
    </row>
    <row r="220" spans="1:4">
      <c r="A220" t="s">
        <v>200</v>
      </c>
    </row>
    <row r="221" spans="1:4">
      <c r="A221" t="s">
        <v>0</v>
      </c>
      <c r="B221" t="s">
        <v>233</v>
      </c>
      <c r="C221" t="s">
        <v>234</v>
      </c>
      <c r="D221" t="s">
        <v>1</v>
      </c>
    </row>
    <row r="222" spans="1:4">
      <c r="A222" t="s">
        <v>80</v>
      </c>
      <c r="B222">
        <v>4.5</v>
      </c>
      <c r="C222">
        <f>B222-6.8</f>
        <v>-2.2999999999999998</v>
      </c>
      <c r="D222">
        <v>1276267000</v>
      </c>
    </row>
    <row r="223" spans="1:4">
      <c r="A223" t="s">
        <v>121</v>
      </c>
      <c r="B223">
        <v>7.8</v>
      </c>
      <c r="C223">
        <f t="shared" ref="C223:C228" si="5">B223-6.8</f>
        <v>1</v>
      </c>
      <c r="D223">
        <v>199085847</v>
      </c>
    </row>
    <row r="224" spans="1:4">
      <c r="A224" t="s">
        <v>143</v>
      </c>
      <c r="B224">
        <v>7.5</v>
      </c>
      <c r="C224">
        <f t="shared" si="5"/>
        <v>0.70000000000000018</v>
      </c>
      <c r="D224">
        <v>171700000</v>
      </c>
    </row>
    <row r="225" spans="1:4">
      <c r="A225" t="s">
        <v>170</v>
      </c>
      <c r="B225">
        <v>7.8</v>
      </c>
      <c r="C225">
        <f t="shared" si="5"/>
        <v>1</v>
      </c>
      <c r="D225">
        <v>32564342</v>
      </c>
    </row>
    <row r="226" spans="1:4">
      <c r="A226" t="s">
        <v>136</v>
      </c>
      <c r="B226">
        <v>7.5</v>
      </c>
      <c r="C226">
        <f t="shared" si="5"/>
        <v>0.70000000000000018</v>
      </c>
      <c r="D226">
        <v>26494504</v>
      </c>
    </row>
    <row r="227" spans="1:4">
      <c r="A227" t="s">
        <v>29</v>
      </c>
      <c r="B227">
        <v>5.3</v>
      </c>
      <c r="C227">
        <f t="shared" si="5"/>
        <v>-1.5</v>
      </c>
      <c r="D227">
        <v>742737</v>
      </c>
    </row>
    <row r="228" spans="1:4">
      <c r="A228" t="s">
        <v>91</v>
      </c>
      <c r="B228">
        <v>7.3</v>
      </c>
      <c r="C228">
        <f t="shared" si="5"/>
        <v>0.5</v>
      </c>
      <c r="D228">
        <v>20277597</v>
      </c>
    </row>
    <row r="230" spans="1:4">
      <c r="A230" t="s">
        <v>239</v>
      </c>
      <c r="B230">
        <f>AVERAGE(B222:B228)</f>
        <v>6.8142857142857141</v>
      </c>
    </row>
    <row r="235" spans="1:4">
      <c r="A235" t="s">
        <v>206</v>
      </c>
    </row>
    <row r="236" spans="1:4">
      <c r="A236" t="s">
        <v>0</v>
      </c>
      <c r="B236" t="s">
        <v>233</v>
      </c>
      <c r="C236" t="s">
        <v>234</v>
      </c>
      <c r="D236" t="s">
        <v>1</v>
      </c>
    </row>
    <row r="237" spans="1:4">
      <c r="A237" t="s">
        <v>155</v>
      </c>
      <c r="B237">
        <v>8</v>
      </c>
      <c r="C237">
        <f>B237-6.3</f>
        <v>1.7000000000000002</v>
      </c>
      <c r="D237">
        <v>15458332</v>
      </c>
    </row>
    <row r="238" spans="1:4">
      <c r="A238" t="s">
        <v>133</v>
      </c>
      <c r="B238">
        <v>7.3</v>
      </c>
      <c r="C238">
        <f t="shared" ref="C238:C246" si="6">B238-6.3</f>
        <v>1</v>
      </c>
      <c r="D238">
        <v>1201542</v>
      </c>
    </row>
    <row r="239" spans="1:4">
      <c r="A239" t="s">
        <v>95</v>
      </c>
      <c r="B239">
        <v>6.8</v>
      </c>
      <c r="C239">
        <f t="shared" si="6"/>
        <v>0.5</v>
      </c>
      <c r="D239">
        <v>255461700</v>
      </c>
    </row>
    <row r="240" spans="1:4">
      <c r="A240" t="s">
        <v>146</v>
      </c>
      <c r="B240">
        <v>5.0999999999999996</v>
      </c>
      <c r="C240">
        <f t="shared" si="6"/>
        <v>-1.2000000000000002</v>
      </c>
      <c r="D240">
        <v>6803699</v>
      </c>
    </row>
    <row r="241" spans="1:4">
      <c r="A241" t="s">
        <v>56</v>
      </c>
      <c r="B241">
        <v>6.5</v>
      </c>
      <c r="C241">
        <f t="shared" si="6"/>
        <v>0.20000000000000018</v>
      </c>
      <c r="D241">
        <v>31068000</v>
      </c>
    </row>
    <row r="242" spans="1:4">
      <c r="A242" t="s">
        <v>153</v>
      </c>
      <c r="B242">
        <v>7.1</v>
      </c>
      <c r="C242">
        <f t="shared" si="6"/>
        <v>0.79999999999999982</v>
      </c>
      <c r="D242">
        <v>51486253</v>
      </c>
    </row>
    <row r="243" spans="1:4">
      <c r="A243" t="s">
        <v>102</v>
      </c>
      <c r="B243">
        <v>6.8</v>
      </c>
      <c r="C243">
        <f t="shared" si="6"/>
        <v>0.5</v>
      </c>
      <c r="D243">
        <v>102580000</v>
      </c>
    </row>
    <row r="244" spans="1:4">
      <c r="A244" t="s">
        <v>10</v>
      </c>
      <c r="B244">
        <v>4.7</v>
      </c>
      <c r="C244">
        <f t="shared" si="6"/>
        <v>-1.5999999999999996</v>
      </c>
      <c r="D244">
        <v>8211700</v>
      </c>
    </row>
    <row r="245" spans="1:4">
      <c r="A245" t="s">
        <v>81</v>
      </c>
      <c r="B245">
        <v>7</v>
      </c>
      <c r="C245">
        <f t="shared" si="6"/>
        <v>0.70000000000000018</v>
      </c>
      <c r="D245">
        <v>67959000</v>
      </c>
    </row>
    <row r="246" spans="1:4">
      <c r="A246" t="s">
        <v>120</v>
      </c>
      <c r="B246">
        <v>4.3</v>
      </c>
      <c r="C246">
        <f t="shared" si="6"/>
        <v>-2</v>
      </c>
      <c r="D246">
        <v>91700000</v>
      </c>
    </row>
    <row r="248" spans="1:4">
      <c r="A248" t="s">
        <v>239</v>
      </c>
      <c r="B248">
        <f>AVERAGE(B237:B246)</f>
        <v>6.36</v>
      </c>
    </row>
    <row r="253" spans="1:4">
      <c r="A253" t="s">
        <v>209</v>
      </c>
    </row>
    <row r="254" spans="1:4">
      <c r="A254" t="s">
        <v>0</v>
      </c>
      <c r="B254" t="s">
        <v>233</v>
      </c>
      <c r="C254" t="s">
        <v>234</v>
      </c>
      <c r="D254" t="s">
        <v>1</v>
      </c>
    </row>
    <row r="255" spans="1:4">
      <c r="A255" t="s">
        <v>88</v>
      </c>
      <c r="B255">
        <v>4.8</v>
      </c>
      <c r="C255">
        <f>B255-5.1</f>
        <v>-0.29999999999999982</v>
      </c>
      <c r="D255">
        <v>1376049000</v>
      </c>
    </row>
    <row r="256" spans="1:4">
      <c r="A256" t="s">
        <v>20</v>
      </c>
      <c r="B256">
        <v>4</v>
      </c>
      <c r="C256">
        <f t="shared" ref="C256:C261" si="7">B256-5.1</f>
        <v>-1.0999999999999996</v>
      </c>
      <c r="D256">
        <v>7234800</v>
      </c>
    </row>
    <row r="257" spans="1:4">
      <c r="A257" t="s">
        <v>22</v>
      </c>
      <c r="B257">
        <v>3.8</v>
      </c>
      <c r="C257">
        <f t="shared" si="7"/>
        <v>-1.2999999999999998</v>
      </c>
      <c r="D257">
        <v>126919659</v>
      </c>
    </row>
    <row r="258" spans="1:4">
      <c r="A258" t="s">
        <v>211</v>
      </c>
      <c r="B258">
        <v>7.7</v>
      </c>
      <c r="C258">
        <f t="shared" si="7"/>
        <v>2.6000000000000005</v>
      </c>
      <c r="D258">
        <v>24895000</v>
      </c>
    </row>
    <row r="259" spans="1:4">
      <c r="A259" t="s">
        <v>212</v>
      </c>
      <c r="B259">
        <v>5.0999999999999996</v>
      </c>
      <c r="C259">
        <f t="shared" si="7"/>
        <v>0</v>
      </c>
      <c r="D259">
        <v>50801405</v>
      </c>
    </row>
    <row r="260" spans="1:4">
      <c r="A260" t="s">
        <v>75</v>
      </c>
      <c r="B260">
        <v>6.1</v>
      </c>
      <c r="C260">
        <f t="shared" si="7"/>
        <v>1</v>
      </c>
      <c r="D260">
        <v>3081677</v>
      </c>
    </row>
    <row r="261" spans="1:4">
      <c r="A261" t="s">
        <v>33</v>
      </c>
      <c r="B261">
        <v>4.3</v>
      </c>
      <c r="C261">
        <f t="shared" si="7"/>
        <v>-0.79999999999999982</v>
      </c>
      <c r="D261">
        <v>23476640</v>
      </c>
    </row>
    <row r="263" spans="1:4">
      <c r="A263" t="s">
        <v>239</v>
      </c>
      <c r="B263">
        <f>AVERAGE(B255:B261)</f>
        <v>5.1142857142857139</v>
      </c>
    </row>
    <row r="268" spans="1:4">
      <c r="A268" t="s">
        <v>214</v>
      </c>
    </row>
    <row r="269" spans="1:4">
      <c r="A269" t="s">
        <v>0</v>
      </c>
      <c r="B269" t="s">
        <v>233</v>
      </c>
      <c r="C269" t="s">
        <v>234</v>
      </c>
      <c r="D269" t="s">
        <v>1</v>
      </c>
    </row>
    <row r="270" spans="1:4">
      <c r="A270" t="s">
        <v>99</v>
      </c>
      <c r="B270">
        <v>5.8</v>
      </c>
      <c r="C270">
        <f>B270-6.1</f>
        <v>-0.29999999999999982</v>
      </c>
      <c r="D270">
        <v>2998600</v>
      </c>
    </row>
    <row r="271" spans="1:4">
      <c r="A271" t="s">
        <v>123</v>
      </c>
      <c r="B271">
        <v>5.2</v>
      </c>
      <c r="C271">
        <f t="shared" ref="C271:C286" si="8">B271-6.1</f>
        <v>-0.89999999999999947</v>
      </c>
      <c r="D271">
        <v>9754830</v>
      </c>
    </row>
    <row r="272" spans="1:4">
      <c r="A272" t="s">
        <v>112</v>
      </c>
      <c r="B272">
        <v>4.8</v>
      </c>
      <c r="C272">
        <f t="shared" si="8"/>
        <v>-1.2999999999999998</v>
      </c>
      <c r="D272">
        <v>9498700</v>
      </c>
    </row>
    <row r="273" spans="1:4">
      <c r="A273" t="s">
        <v>26</v>
      </c>
      <c r="B273">
        <v>6.7</v>
      </c>
      <c r="C273">
        <f t="shared" si="8"/>
        <v>0.60000000000000053</v>
      </c>
      <c r="D273">
        <v>1315944</v>
      </c>
    </row>
    <row r="274" spans="1:4">
      <c r="A274" t="s">
        <v>50</v>
      </c>
      <c r="B274">
        <v>6.3</v>
      </c>
      <c r="C274">
        <f t="shared" si="8"/>
        <v>0.20000000000000018</v>
      </c>
      <c r="D274">
        <v>3720400</v>
      </c>
    </row>
    <row r="275" spans="1:4">
      <c r="A275" t="s">
        <v>129</v>
      </c>
      <c r="B275">
        <v>4.8</v>
      </c>
      <c r="C275">
        <f t="shared" si="8"/>
        <v>-1.2999999999999998</v>
      </c>
      <c r="D275">
        <v>17693500</v>
      </c>
    </row>
    <row r="276" spans="1:4">
      <c r="A276" t="s">
        <v>130</v>
      </c>
      <c r="B276">
        <v>7.1</v>
      </c>
      <c r="C276">
        <f t="shared" si="8"/>
        <v>1</v>
      </c>
      <c r="D276">
        <v>6000000</v>
      </c>
    </row>
    <row r="277" spans="1:4">
      <c r="A277" t="s">
        <v>44</v>
      </c>
      <c r="B277">
        <v>6.7</v>
      </c>
      <c r="C277">
        <f t="shared" si="8"/>
        <v>0.60000000000000053</v>
      </c>
      <c r="D277">
        <v>1973700</v>
      </c>
    </row>
    <row r="278" spans="1:4">
      <c r="A278" t="s">
        <v>36</v>
      </c>
      <c r="B278">
        <v>6.1</v>
      </c>
      <c r="C278">
        <f t="shared" si="8"/>
        <v>0</v>
      </c>
      <c r="D278">
        <v>2875593</v>
      </c>
    </row>
    <row r="279" spans="1:4">
      <c r="A279" t="s">
        <v>110</v>
      </c>
      <c r="B279">
        <v>7.5</v>
      </c>
      <c r="C279">
        <f t="shared" si="8"/>
        <v>1.4000000000000004</v>
      </c>
      <c r="D279">
        <v>2913281</v>
      </c>
    </row>
    <row r="280" spans="1:4">
      <c r="A280" t="s">
        <v>75</v>
      </c>
      <c r="B280">
        <v>6.1</v>
      </c>
      <c r="C280">
        <f t="shared" si="8"/>
        <v>0</v>
      </c>
      <c r="D280">
        <v>3081677</v>
      </c>
    </row>
    <row r="281" spans="1:4">
      <c r="A281" t="s">
        <v>32</v>
      </c>
      <c r="B281">
        <v>4.5</v>
      </c>
      <c r="C281">
        <f t="shared" si="8"/>
        <v>-1.5999999999999996</v>
      </c>
      <c r="D281">
        <v>38483957</v>
      </c>
    </row>
    <row r="282" spans="1:4">
      <c r="A282" t="s">
        <v>125</v>
      </c>
      <c r="B282">
        <v>6.5</v>
      </c>
      <c r="C282">
        <f t="shared" si="8"/>
        <v>0.40000000000000036</v>
      </c>
      <c r="D282">
        <v>146600000</v>
      </c>
    </row>
    <row r="283" spans="1:4">
      <c r="A283" t="s">
        <v>142</v>
      </c>
      <c r="B283">
        <v>7.1</v>
      </c>
      <c r="C283">
        <f t="shared" si="8"/>
        <v>1</v>
      </c>
      <c r="D283">
        <v>8610000</v>
      </c>
    </row>
    <row r="284" spans="1:4">
      <c r="A284" t="s">
        <v>160</v>
      </c>
      <c r="B284">
        <v>6.2</v>
      </c>
      <c r="C284">
        <f t="shared" si="8"/>
        <v>0.10000000000000053</v>
      </c>
      <c r="D284">
        <v>5171943</v>
      </c>
    </row>
    <row r="285" spans="1:4">
      <c r="A285" t="s">
        <v>139</v>
      </c>
      <c r="B285">
        <v>7.6</v>
      </c>
      <c r="C285">
        <f t="shared" si="8"/>
        <v>1.5</v>
      </c>
      <c r="D285">
        <v>42539010</v>
      </c>
    </row>
    <row r="286" spans="1:4">
      <c r="A286" t="s">
        <v>157</v>
      </c>
      <c r="B286">
        <v>6.3</v>
      </c>
      <c r="C286">
        <f t="shared" si="8"/>
        <v>0.20000000000000018</v>
      </c>
      <c r="D286">
        <v>31576400</v>
      </c>
    </row>
    <row r="288" spans="1:4">
      <c r="A288" t="s">
        <v>239</v>
      </c>
      <c r="B288">
        <f>AVERAGE(B270:B286)</f>
        <v>6.1941176470588237</v>
      </c>
    </row>
    <row r="293" spans="1:4">
      <c r="A293" t="s">
        <v>217</v>
      </c>
    </row>
    <row r="294" spans="1:4">
      <c r="A294" t="s">
        <v>0</v>
      </c>
      <c r="B294" t="s">
        <v>233</v>
      </c>
      <c r="C294" t="s">
        <v>234</v>
      </c>
      <c r="D294" t="s">
        <v>1</v>
      </c>
    </row>
    <row r="295" spans="1:4">
      <c r="A295" t="s">
        <v>11</v>
      </c>
      <c r="B295">
        <v>2.8</v>
      </c>
      <c r="C295">
        <f>B295-5.6</f>
        <v>-2.8</v>
      </c>
      <c r="D295">
        <v>36048521</v>
      </c>
    </row>
    <row r="296" spans="1:4">
      <c r="A296" t="s">
        <v>19</v>
      </c>
      <c r="B296">
        <v>5.3</v>
      </c>
      <c r="C296">
        <f t="shared" ref="C296:C308" si="9">B296-5.6</f>
        <v>-0.29999999999999982</v>
      </c>
      <c r="D296">
        <v>323625762</v>
      </c>
    </row>
    <row r="297" spans="1:4">
      <c r="A297" t="s">
        <v>101</v>
      </c>
      <c r="B297">
        <v>6.1</v>
      </c>
      <c r="C297">
        <f t="shared" si="9"/>
        <v>0.5</v>
      </c>
      <c r="D297">
        <v>119530753</v>
      </c>
    </row>
    <row r="298" spans="1:4">
      <c r="A298" t="s">
        <v>58</v>
      </c>
      <c r="B298">
        <v>4.2</v>
      </c>
      <c r="C298">
        <f t="shared" si="9"/>
        <v>-1.3999999999999995</v>
      </c>
      <c r="D298">
        <v>11238317</v>
      </c>
    </row>
    <row r="299" spans="1:4">
      <c r="A299" t="s">
        <v>72</v>
      </c>
      <c r="B299">
        <v>6</v>
      </c>
      <c r="C299">
        <f t="shared" si="9"/>
        <v>0.40000000000000036</v>
      </c>
      <c r="D299">
        <v>2950210</v>
      </c>
    </row>
    <row r="300" spans="1:4">
      <c r="A300" t="s">
        <v>43</v>
      </c>
      <c r="B300">
        <v>3.5</v>
      </c>
      <c r="C300">
        <f t="shared" si="9"/>
        <v>-2.0999999999999996</v>
      </c>
      <c r="D300">
        <v>4586353</v>
      </c>
    </row>
    <row r="301" spans="1:4">
      <c r="A301" t="s">
        <v>107</v>
      </c>
      <c r="B301">
        <v>7.6</v>
      </c>
      <c r="C301">
        <f t="shared" si="9"/>
        <v>2</v>
      </c>
      <c r="D301">
        <v>9980243</v>
      </c>
    </row>
    <row r="302" spans="1:4">
      <c r="A302" t="s">
        <v>74</v>
      </c>
      <c r="B302">
        <v>5.2</v>
      </c>
      <c r="C302">
        <f t="shared" si="9"/>
        <v>-0.39999999999999947</v>
      </c>
      <c r="D302">
        <v>6377195</v>
      </c>
    </row>
    <row r="303" spans="1:4">
      <c r="A303" t="s">
        <v>128</v>
      </c>
      <c r="B303">
        <v>6.6</v>
      </c>
      <c r="C303">
        <f t="shared" si="9"/>
        <v>1</v>
      </c>
      <c r="D303">
        <v>15806675</v>
      </c>
    </row>
    <row r="304" spans="1:4">
      <c r="A304" t="s">
        <v>162</v>
      </c>
      <c r="B304">
        <v>7.8</v>
      </c>
      <c r="C304">
        <f t="shared" si="9"/>
        <v>2.2000000000000002</v>
      </c>
      <c r="D304">
        <v>10604000</v>
      </c>
    </row>
    <row r="305" spans="1:4">
      <c r="A305" t="s">
        <v>116</v>
      </c>
      <c r="B305">
        <v>6.8</v>
      </c>
      <c r="C305">
        <f t="shared" si="9"/>
        <v>1.2000000000000002</v>
      </c>
      <c r="D305">
        <v>8249574</v>
      </c>
    </row>
    <row r="306" spans="1:4">
      <c r="A306" t="s">
        <v>137</v>
      </c>
      <c r="B306">
        <v>5.9</v>
      </c>
      <c r="C306">
        <f t="shared" si="9"/>
        <v>0.30000000000000071</v>
      </c>
      <c r="D306">
        <v>6167237</v>
      </c>
    </row>
    <row r="307" spans="1:4">
      <c r="A307" t="s">
        <v>76</v>
      </c>
      <c r="B307">
        <v>7.1</v>
      </c>
      <c r="C307">
        <f t="shared" si="9"/>
        <v>1.5</v>
      </c>
      <c r="D307">
        <v>3929141</v>
      </c>
    </row>
    <row r="308" spans="1:4">
      <c r="A308" t="s">
        <v>77</v>
      </c>
      <c r="B308">
        <v>4.7</v>
      </c>
      <c r="C308">
        <f t="shared" si="9"/>
        <v>-0.89999999999999947</v>
      </c>
      <c r="D308">
        <v>1349667</v>
      </c>
    </row>
    <row r="310" spans="1:4">
      <c r="A310" t="s">
        <v>239</v>
      </c>
      <c r="B310">
        <f>AVERAGE(B295:B308)</f>
        <v>5.6857142857142851</v>
      </c>
    </row>
    <row r="315" spans="1:4">
      <c r="A315" t="s">
        <v>221</v>
      </c>
    </row>
    <row r="316" spans="1:4">
      <c r="A316" t="s">
        <v>222</v>
      </c>
      <c r="B316" t="s">
        <v>233</v>
      </c>
      <c r="C316" t="s">
        <v>234</v>
      </c>
      <c r="D316" t="s">
        <v>1</v>
      </c>
    </row>
    <row r="317" spans="1:4">
      <c r="A317" t="s">
        <v>223</v>
      </c>
      <c r="B317">
        <v>8.1999999999999993</v>
      </c>
      <c r="C317">
        <f>B317-6.7</f>
        <v>1.4999999999999991</v>
      </c>
      <c r="D317">
        <v>81680000</v>
      </c>
    </row>
    <row r="318" spans="1:4">
      <c r="A318" t="s">
        <v>150</v>
      </c>
      <c r="B318">
        <v>6.3</v>
      </c>
      <c r="C318">
        <f t="shared" ref="C318:C349" si="10">B318-6.7</f>
        <v>-0.40000000000000036</v>
      </c>
      <c r="D318">
        <v>4662446</v>
      </c>
    </row>
    <row r="319" spans="1:4">
      <c r="A319" t="s">
        <v>167</v>
      </c>
      <c r="B319">
        <v>7.6</v>
      </c>
      <c r="C319">
        <f t="shared" si="10"/>
        <v>0.89999999999999947</v>
      </c>
      <c r="D319">
        <v>24383301</v>
      </c>
    </row>
    <row r="320" spans="1:4">
      <c r="A320" t="s">
        <v>86</v>
      </c>
      <c r="B320">
        <v>7.8</v>
      </c>
      <c r="C320">
        <f t="shared" si="10"/>
        <v>1.0999999999999996</v>
      </c>
      <c r="D320">
        <v>16212000</v>
      </c>
    </row>
    <row r="321" spans="1:4">
      <c r="A321" t="s">
        <v>122</v>
      </c>
      <c r="B321">
        <v>5.9</v>
      </c>
      <c r="C321">
        <f t="shared" si="10"/>
        <v>-0.79999999999999982</v>
      </c>
      <c r="D321">
        <v>51820000</v>
      </c>
    </row>
    <row r="322" spans="1:4">
      <c r="A322" t="s">
        <v>145</v>
      </c>
      <c r="B322">
        <v>7.5</v>
      </c>
      <c r="C322">
        <f t="shared" si="10"/>
        <v>0.79999999999999982</v>
      </c>
      <c r="D322">
        <v>45010056</v>
      </c>
    </row>
    <row r="323" spans="1:4">
      <c r="A323" t="s">
        <v>148</v>
      </c>
      <c r="B323">
        <v>6.5</v>
      </c>
      <c r="C323">
        <f t="shared" si="10"/>
        <v>-0.20000000000000018</v>
      </c>
      <c r="D323">
        <v>37873253</v>
      </c>
    </row>
    <row r="324" spans="1:4">
      <c r="A324" t="s">
        <v>46</v>
      </c>
      <c r="B324">
        <v>4.9000000000000004</v>
      </c>
      <c r="C324">
        <f t="shared" si="10"/>
        <v>-1.7999999999999998</v>
      </c>
      <c r="D324">
        <v>11262564</v>
      </c>
    </row>
    <row r="325" spans="1:4">
      <c r="A325" t="s">
        <v>154</v>
      </c>
      <c r="B325">
        <v>6.9</v>
      </c>
      <c r="C325">
        <f t="shared" si="10"/>
        <v>0.20000000000000018</v>
      </c>
      <c r="D325">
        <v>11178921</v>
      </c>
    </row>
    <row r="326" spans="1:4">
      <c r="A326" t="s">
        <v>119</v>
      </c>
      <c r="B326">
        <v>5.7</v>
      </c>
      <c r="C326">
        <f t="shared" si="10"/>
        <v>-1</v>
      </c>
      <c r="D326">
        <v>24692144</v>
      </c>
    </row>
    <row r="327" spans="1:4">
      <c r="A327" t="s">
        <v>156</v>
      </c>
      <c r="B327">
        <v>8.8000000000000007</v>
      </c>
      <c r="C327">
        <f t="shared" si="10"/>
        <v>2.1000000000000005</v>
      </c>
      <c r="D327">
        <v>12973808</v>
      </c>
    </row>
    <row r="328" spans="1:4">
      <c r="A328" t="s">
        <v>30</v>
      </c>
      <c r="B328">
        <v>4.7</v>
      </c>
      <c r="C328">
        <f t="shared" si="10"/>
        <v>-2</v>
      </c>
      <c r="D328">
        <v>2155784</v>
      </c>
    </row>
    <row r="329" spans="1:4">
      <c r="A329" t="s">
        <v>49</v>
      </c>
      <c r="B329">
        <v>5.8</v>
      </c>
      <c r="C329">
        <f t="shared" si="10"/>
        <v>-0.90000000000000036</v>
      </c>
      <c r="D329">
        <v>2113077</v>
      </c>
    </row>
    <row r="330" spans="1:4">
      <c r="A330" t="s">
        <v>64</v>
      </c>
      <c r="B330">
        <v>7</v>
      </c>
      <c r="C330">
        <f t="shared" si="10"/>
        <v>0.29999999999999982</v>
      </c>
      <c r="D330">
        <v>2067000</v>
      </c>
    </row>
    <row r="331" spans="1:4">
      <c r="A331" t="s">
        <v>149</v>
      </c>
      <c r="B331">
        <v>7.8</v>
      </c>
      <c r="C331">
        <f t="shared" si="10"/>
        <v>1.0999999999999996</v>
      </c>
      <c r="D331">
        <v>4709000</v>
      </c>
    </row>
    <row r="332" spans="1:4">
      <c r="A332" t="s">
        <v>105</v>
      </c>
      <c r="B332">
        <v>5.0999999999999996</v>
      </c>
      <c r="C332">
        <f t="shared" si="10"/>
        <v>-1.6000000000000005</v>
      </c>
      <c r="D332">
        <v>1475000</v>
      </c>
    </row>
    <row r="333" spans="1:4">
      <c r="A333" t="s">
        <v>134</v>
      </c>
      <c r="B333">
        <v>6.9</v>
      </c>
      <c r="C333">
        <f t="shared" si="10"/>
        <v>0.20000000000000018</v>
      </c>
      <c r="D333">
        <v>22534532</v>
      </c>
    </row>
    <row r="334" spans="1:4">
      <c r="A334" t="s">
        <v>141</v>
      </c>
      <c r="B334">
        <v>7</v>
      </c>
      <c r="C334">
        <f t="shared" si="10"/>
        <v>0.29999999999999982</v>
      </c>
      <c r="D334">
        <v>182202000</v>
      </c>
    </row>
    <row r="335" spans="1:4">
      <c r="A335" t="s">
        <v>87</v>
      </c>
      <c r="B335">
        <v>5.9</v>
      </c>
      <c r="C335">
        <f t="shared" si="10"/>
        <v>-0.79999999999999982</v>
      </c>
      <c r="D335">
        <v>10879829</v>
      </c>
    </row>
    <row r="336" spans="1:4">
      <c r="A336" t="s">
        <v>115</v>
      </c>
      <c r="B336">
        <v>5.3</v>
      </c>
      <c r="C336">
        <f t="shared" si="10"/>
        <v>-1.4000000000000004</v>
      </c>
      <c r="D336">
        <v>7552318</v>
      </c>
    </row>
    <row r="337" spans="1:4">
      <c r="A337" t="s">
        <v>59</v>
      </c>
      <c r="B337">
        <v>5.9</v>
      </c>
      <c r="C337">
        <f t="shared" si="10"/>
        <v>-0.79999999999999982</v>
      </c>
      <c r="D337">
        <v>27000000</v>
      </c>
    </row>
    <row r="338" spans="1:4">
      <c r="A338" t="s">
        <v>113</v>
      </c>
      <c r="B338">
        <v>7.8</v>
      </c>
      <c r="C338">
        <f t="shared" si="10"/>
        <v>1.0999999999999996</v>
      </c>
      <c r="D338">
        <v>23919000</v>
      </c>
    </row>
    <row r="339" spans="1:4">
      <c r="A339" t="s">
        <v>90</v>
      </c>
      <c r="B339">
        <v>7.4</v>
      </c>
      <c r="C339">
        <f t="shared" si="10"/>
        <v>0.70000000000000018</v>
      </c>
      <c r="D339">
        <v>4503000</v>
      </c>
    </row>
    <row r="340" spans="1:4">
      <c r="A340" t="s">
        <v>126</v>
      </c>
      <c r="B340">
        <v>7.2</v>
      </c>
      <c r="C340">
        <f t="shared" si="10"/>
        <v>0.5</v>
      </c>
      <c r="D340">
        <v>6190280</v>
      </c>
    </row>
    <row r="341" spans="1:4">
      <c r="A341" t="s">
        <v>144</v>
      </c>
      <c r="B341">
        <v>7.5</v>
      </c>
      <c r="C341">
        <f t="shared" si="10"/>
        <v>0.79999999999999982</v>
      </c>
      <c r="D341">
        <v>8746128</v>
      </c>
    </row>
    <row r="342" spans="1:4">
      <c r="A342" t="s">
        <v>224</v>
      </c>
      <c r="B342">
        <v>7.5</v>
      </c>
      <c r="C342">
        <f t="shared" si="10"/>
        <v>0.79999999999999982</v>
      </c>
      <c r="D342">
        <v>1693398</v>
      </c>
    </row>
    <row r="343" spans="1:4">
      <c r="A343" t="s">
        <v>66</v>
      </c>
      <c r="B343">
        <v>7.5</v>
      </c>
      <c r="C343">
        <f t="shared" si="10"/>
        <v>0.79999999999999982</v>
      </c>
      <c r="D343">
        <v>13567338</v>
      </c>
    </row>
    <row r="344" spans="1:4">
      <c r="A344" t="s">
        <v>127</v>
      </c>
      <c r="B344">
        <v>6.7</v>
      </c>
      <c r="C344">
        <f t="shared" si="10"/>
        <v>0</v>
      </c>
      <c r="D344">
        <v>1882450</v>
      </c>
    </row>
    <row r="345" spans="1:4">
      <c r="A345" t="s">
        <v>82</v>
      </c>
      <c r="B345">
        <v>6.9</v>
      </c>
      <c r="C345">
        <f t="shared" si="10"/>
        <v>0.20000000000000018</v>
      </c>
      <c r="D345">
        <v>17322796</v>
      </c>
    </row>
    <row r="346" spans="1:4">
      <c r="A346" t="s">
        <v>106</v>
      </c>
      <c r="B346">
        <v>7.5</v>
      </c>
      <c r="C346">
        <f t="shared" si="10"/>
        <v>0.79999999999999982</v>
      </c>
      <c r="D346">
        <v>17138707</v>
      </c>
    </row>
    <row r="347" spans="1:4">
      <c r="A347" t="s">
        <v>108</v>
      </c>
      <c r="B347">
        <v>5.0999999999999996</v>
      </c>
      <c r="C347">
        <f t="shared" si="10"/>
        <v>-1.6000000000000005</v>
      </c>
      <c r="D347">
        <v>99465819</v>
      </c>
    </row>
    <row r="348" spans="1:4">
      <c r="A348" t="s">
        <v>158</v>
      </c>
      <c r="B348">
        <v>6.7</v>
      </c>
      <c r="C348">
        <f t="shared" si="10"/>
        <v>0</v>
      </c>
      <c r="D348">
        <v>6380803</v>
      </c>
    </row>
    <row r="349" spans="1:4">
      <c r="A349" t="s">
        <v>132</v>
      </c>
      <c r="B349">
        <v>7.1</v>
      </c>
      <c r="C349">
        <f t="shared" si="10"/>
        <v>0.39999999999999947</v>
      </c>
      <c r="D349">
        <v>22434363</v>
      </c>
    </row>
    <row r="351" spans="1:4">
      <c r="A351" t="s">
        <v>239</v>
      </c>
      <c r="B351">
        <f>AVERAGE(B317:B349)</f>
        <v>6.7393939393939384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/>
  <sheetData>
    <row r="1" spans="1:1">
      <c r="A1" s="9" t="s">
        <v>235</v>
      </c>
    </row>
    <row r="2" spans="1:1">
      <c r="A2" s="9" t="s">
        <v>236</v>
      </c>
    </row>
    <row r="3" spans="1:1">
      <c r="A3" s="9" t="s">
        <v>237</v>
      </c>
    </row>
  </sheetData>
  <hyperlinks>
    <hyperlink ref="A1" r:id="rId1" xr:uid="{00000000-0004-0000-0600-000000000000}"/>
    <hyperlink ref="A3" r:id="rId2" xr:uid="{00000000-0004-0000-0600-000001000000}"/>
    <hyperlink ref="A2" r:id="rId3" xr:uid="{00000000-0004-0000-06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"/>
  <sheetViews>
    <sheetView workbookViewId="0">
      <selection activeCell="C7" sqref="C7"/>
    </sheetView>
  </sheetViews>
  <sheetFormatPr defaultRowHeight="15"/>
  <sheetData>
    <row r="1" spans="1:3">
      <c r="A1" t="s">
        <v>0</v>
      </c>
      <c r="B1" t="s">
        <v>244</v>
      </c>
      <c r="C1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Sheet5</vt:lpstr>
      <vt:lpstr>Sheet4</vt:lpstr>
      <vt:lpstr>Sheet6</vt:lpstr>
      <vt:lpstr>Sheet7</vt:lpstr>
      <vt:lpstr>Sheet8</vt:lpstr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2019-10-06T20:33:00Z</dcterms:modified>
</cp:coreProperties>
</file>